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1575" yWindow="0" windowWidth="15225" windowHeight="13485" tabRatio="500" firstSheet="1" activeTab="4"/>
  </bookViews>
  <sheets>
    <sheet name="Timeline" sheetId="1" r:id="rId1"/>
    <sheet name="Event Planning" sheetId="2" r:id="rId2"/>
    <sheet name="Event Budgets" sheetId="3" r:id="rId3"/>
    <sheet name="Product Prep" sheetId="4" r:id="rId4"/>
    <sheet name="Packing List" sheetId="5" r:id="rId5"/>
    <sheet name="Income &amp; Expense" sheetId="6" r:id="rId6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3"/>
  <c r="C38" i="2" l="1"/>
  <c r="E36"/>
  <c r="D35"/>
  <c r="E35"/>
  <c r="C35"/>
  <c r="F35" s="1"/>
  <c r="A17" i="1"/>
  <c r="M47" s="1"/>
  <c r="D39"/>
  <c r="G39"/>
  <c r="J39"/>
  <c r="E33" i="2"/>
  <c r="E38" s="1"/>
  <c r="D33"/>
  <c r="D38" s="1"/>
  <c r="F26" i="3"/>
  <c r="C25"/>
  <c r="C14" i="2" s="1"/>
  <c r="D25" i="3"/>
  <c r="F25" s="1"/>
  <c r="E25"/>
  <c r="E14" i="2" s="1"/>
  <c r="C14" i="3"/>
  <c r="D14"/>
  <c r="D22" s="1"/>
  <c r="F8"/>
  <c r="F9"/>
  <c r="F11"/>
  <c r="F16"/>
  <c r="F17"/>
  <c r="F18"/>
  <c r="F15"/>
  <c r="C33" i="2"/>
  <c r="C36" s="1"/>
  <c r="D34"/>
  <c r="E34"/>
  <c r="C34"/>
  <c r="E23"/>
  <c r="D23"/>
  <c r="C23"/>
  <c r="E27" i="3"/>
  <c r="E1"/>
  <c r="D1"/>
  <c r="C1"/>
  <c r="E2"/>
  <c r="D2"/>
  <c r="C2"/>
  <c r="E3"/>
  <c r="D3"/>
  <c r="C3"/>
  <c r="E3" i="2"/>
  <c r="D3"/>
  <c r="C3"/>
  <c r="C2"/>
  <c r="E1"/>
  <c r="D1"/>
  <c r="C1"/>
  <c r="J18" i="1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40"/>
  <c r="J41"/>
  <c r="J42"/>
  <c r="J43"/>
  <c r="J44"/>
  <c r="J45"/>
  <c r="J46"/>
  <c r="J47"/>
  <c r="J48"/>
  <c r="J49"/>
  <c r="J50"/>
  <c r="J51"/>
  <c r="C17" i="6"/>
  <c r="C18"/>
  <c r="C25"/>
  <c r="C35"/>
  <c r="C12"/>
  <c r="G66" i="4"/>
  <c r="F3"/>
  <c r="F4"/>
  <c r="F5"/>
  <c r="F6"/>
  <c r="F9"/>
  <c r="F10"/>
  <c r="F11"/>
  <c r="F13"/>
  <c r="F14"/>
  <c r="F15"/>
  <c r="F16"/>
  <c r="F18"/>
  <c r="F19"/>
  <c r="F34"/>
  <c r="F36"/>
  <c r="F37"/>
  <c r="F38"/>
  <c r="F39"/>
  <c r="F42"/>
  <c r="F43"/>
  <c r="F44"/>
  <c r="F45"/>
  <c r="F46"/>
  <c r="F52"/>
  <c r="F53"/>
  <c r="F54"/>
  <c r="F55"/>
  <c r="F56"/>
  <c r="F57"/>
  <c r="F58"/>
  <c r="F63"/>
  <c r="F66"/>
  <c r="E66"/>
  <c r="D66"/>
  <c r="F24" i="3"/>
  <c r="F23"/>
  <c r="F21"/>
  <c r="F20"/>
  <c r="F19"/>
  <c r="F13"/>
  <c r="F12"/>
  <c r="F10"/>
  <c r="F5"/>
  <c r="G51" i="1"/>
  <c r="D51"/>
  <c r="G50"/>
  <c r="D50"/>
  <c r="G49"/>
  <c r="D49"/>
  <c r="G48"/>
  <c r="D48"/>
  <c r="G47"/>
  <c r="D47"/>
  <c r="G46"/>
  <c r="D46"/>
  <c r="G45"/>
  <c r="D45"/>
  <c r="G44"/>
  <c r="D44"/>
  <c r="G43"/>
  <c r="D43"/>
  <c r="G42"/>
  <c r="D42"/>
  <c r="G41"/>
  <c r="D41"/>
  <c r="G40"/>
  <c r="D40"/>
  <c r="G38"/>
  <c r="D38"/>
  <c r="G37"/>
  <c r="D37"/>
  <c r="G36"/>
  <c r="D36"/>
  <c r="G35"/>
  <c r="D35"/>
  <c r="G34"/>
  <c r="D34"/>
  <c r="G33"/>
  <c r="D33"/>
  <c r="G32"/>
  <c r="D32"/>
  <c r="G31"/>
  <c r="D31"/>
  <c r="G30"/>
  <c r="D30"/>
  <c r="G29"/>
  <c r="D29"/>
  <c r="G28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D14" i="2" l="1"/>
  <c r="D27" i="3"/>
  <c r="D28" s="1"/>
  <c r="F27"/>
  <c r="C27"/>
  <c r="E14"/>
  <c r="E22" s="1"/>
  <c r="E28" s="1"/>
  <c r="F7"/>
  <c r="H25" i="1"/>
  <c r="H27"/>
  <c r="K44"/>
  <c r="K35"/>
  <c r="K27"/>
  <c r="M24"/>
  <c r="E23"/>
  <c r="E29"/>
  <c r="E33"/>
  <c r="H41"/>
  <c r="E45"/>
  <c r="H24"/>
  <c r="H26"/>
  <c r="H36"/>
  <c r="E38"/>
  <c r="H42"/>
  <c r="H46"/>
  <c r="H50"/>
  <c r="H18"/>
  <c r="H20"/>
  <c r="E22"/>
  <c r="E24"/>
  <c r="E30"/>
  <c r="E32"/>
  <c r="E46"/>
  <c r="E48"/>
  <c r="E50"/>
  <c r="H19"/>
  <c r="E21"/>
  <c r="E31"/>
  <c r="E35"/>
  <c r="H38"/>
  <c r="E43"/>
  <c r="M18"/>
  <c r="H28"/>
  <c r="H34"/>
  <c r="E41"/>
  <c r="H44"/>
  <c r="H48"/>
  <c r="K50"/>
  <c r="K33"/>
  <c r="C22" i="3"/>
  <c r="F36" i="2"/>
  <c r="F38"/>
  <c r="D36"/>
  <c r="F6" i="3"/>
  <c r="M34" i="1"/>
  <c r="H22"/>
  <c r="E26"/>
  <c r="E28"/>
  <c r="H29"/>
  <c r="H31"/>
  <c r="H33"/>
  <c r="H35"/>
  <c r="E37"/>
  <c r="H51"/>
  <c r="K19"/>
  <c r="M32"/>
  <c r="E40"/>
  <c r="H43"/>
  <c r="H45"/>
  <c r="E47"/>
  <c r="E49"/>
  <c r="K42"/>
  <c r="K25"/>
  <c r="M26"/>
  <c r="K48"/>
  <c r="K40"/>
  <c r="K31"/>
  <c r="K23"/>
  <c r="M20"/>
  <c r="M28"/>
  <c r="M36"/>
  <c r="M43"/>
  <c r="M49"/>
  <c r="E18"/>
  <c r="E20"/>
  <c r="H21"/>
  <c r="H23"/>
  <c r="E25"/>
  <c r="E27"/>
  <c r="H30"/>
  <c r="H32"/>
  <c r="E34"/>
  <c r="E36"/>
  <c r="H37"/>
  <c r="H40"/>
  <c r="E42"/>
  <c r="E44"/>
  <c r="H47"/>
  <c r="H49"/>
  <c r="E51"/>
  <c r="K46"/>
  <c r="K37"/>
  <c r="K29"/>
  <c r="K21"/>
  <c r="M22"/>
  <c r="M30"/>
  <c r="M38"/>
  <c r="M45"/>
  <c r="M51"/>
  <c r="K51"/>
  <c r="K49"/>
  <c r="K47"/>
  <c r="K45"/>
  <c r="K43"/>
  <c r="K41"/>
  <c r="K38"/>
  <c r="K36"/>
  <c r="K34"/>
  <c r="K32"/>
  <c r="K30"/>
  <c r="K28"/>
  <c r="K26"/>
  <c r="K24"/>
  <c r="K22"/>
  <c r="K20"/>
  <c r="K18"/>
  <c r="M19"/>
  <c r="M21"/>
  <c r="M23"/>
  <c r="M25"/>
  <c r="M27"/>
  <c r="M29"/>
  <c r="M31"/>
  <c r="M33"/>
  <c r="M35"/>
  <c r="M41"/>
  <c r="M37"/>
  <c r="M40"/>
  <c r="M42"/>
  <c r="E39"/>
  <c r="M44"/>
  <c r="M46"/>
  <c r="M48"/>
  <c r="M50"/>
  <c r="M39"/>
  <c r="H39"/>
  <c r="E19"/>
  <c r="K39"/>
  <c r="F14" i="3" l="1"/>
  <c r="F22"/>
  <c r="F28" s="1"/>
  <c r="C28"/>
</calcChain>
</file>

<file path=xl/sharedStrings.xml><?xml version="1.0" encoding="utf-8"?>
<sst xmlns="http://schemas.openxmlformats.org/spreadsheetml/2006/main" count="466" uniqueCount="372">
  <si>
    <t>SCC TIMELINE YEAR 2013</t>
  </si>
  <si>
    <t>catalog photo on blog/website (digital link)</t>
  </si>
  <si>
    <t>Purchase  materials - already in system</t>
  </si>
  <si>
    <t>Purchase  materials - new in 2013</t>
  </si>
  <si>
    <t>Request unbound IGs from Barb</t>
  </si>
  <si>
    <t>Workshop preparation</t>
  </si>
  <si>
    <t>Print booth signs</t>
  </si>
  <si>
    <t>Print book labels &amp; nametag labels</t>
  </si>
  <si>
    <t>Label books</t>
  </si>
  <si>
    <t>Blog updates (catalog, dates, etc.)</t>
  </si>
  <si>
    <t>Booth layout diagrams, photos, packing lists</t>
  </si>
  <si>
    <t>Facebook page updates</t>
  </si>
  <si>
    <t>days in advance</t>
  </si>
  <si>
    <t>Submit workshop title, description</t>
  </si>
  <si>
    <t>Recruit assistants</t>
  </si>
  <si>
    <t>Make hotel reservations</t>
  </si>
  <si>
    <t>Submit names for self and assistant badges</t>
  </si>
  <si>
    <t>Invoice for event expenses</t>
  </si>
  <si>
    <t>Pre-convention email &amp; Facebook page announce</t>
  </si>
  <si>
    <t>Confirm workshop time/duration/location</t>
  </si>
  <si>
    <t>catalog to assistants</t>
  </si>
  <si>
    <t>Assistant event email</t>
  </si>
  <si>
    <t>Restaurant gift certificate purchase</t>
  </si>
  <si>
    <t>Arrange for shipment of catalogs to hotels or events</t>
  </si>
  <si>
    <t>Verify electricity</t>
  </si>
  <si>
    <t>Verify purchase of extra tables and chairs</t>
  </si>
  <si>
    <t>Make name badges (&amp; remind SCC to bring)</t>
  </si>
  <si>
    <t>catalog training of assistants</t>
  </si>
  <si>
    <t>Booth &amp; Plan write-up training of assistants</t>
  </si>
  <si>
    <t>cancel any unneeded hotel room reservations</t>
  </si>
  <si>
    <t>Print workshop sign(s)</t>
  </si>
  <si>
    <t>Print coupon labels</t>
  </si>
  <si>
    <t>Call for hotel dinner menu</t>
  </si>
  <si>
    <t>Call hotel for catalog shipment heads-up</t>
  </si>
  <si>
    <t>Teen assistant training</t>
  </si>
  <si>
    <t>Plan food</t>
  </si>
  <si>
    <t>Laptop(s) with Data Capture Tool loaded</t>
  </si>
  <si>
    <t>Assistant payments</t>
  </si>
  <si>
    <t>Directions &amp; Parking details</t>
  </si>
  <si>
    <t>purchase/prepare food</t>
  </si>
  <si>
    <t>Pack for event</t>
  </si>
  <si>
    <t>Travel, set up @ event</t>
  </si>
  <si>
    <t>Follow up with hot prospects</t>
  </si>
  <si>
    <t>Post-event personal email campaign</t>
  </si>
  <si>
    <t>Complete prospect list, submit to SL</t>
  </si>
  <si>
    <t>Complete PEQ, submit to SL</t>
  </si>
  <si>
    <t>dates</t>
  </si>
  <si>
    <t>location</t>
  </si>
  <si>
    <t>set up</t>
  </si>
  <si>
    <t>Thursday</t>
  </si>
  <si>
    <t>Friday</t>
  </si>
  <si>
    <t>Saturday</t>
  </si>
  <si>
    <t>event days</t>
  </si>
  <si>
    <t>set-up day</t>
  </si>
  <si>
    <t>plan</t>
  </si>
  <si>
    <t>fees to invoice</t>
  </si>
  <si>
    <t>SCC stipend</t>
  </si>
  <si>
    <t>-</t>
  </si>
  <si>
    <t>Booth location</t>
  </si>
  <si>
    <t>TBD</t>
  </si>
  <si>
    <t>booths</t>
  </si>
  <si>
    <t>dimensions</t>
  </si>
  <si>
    <t>tables included</t>
  </si>
  <si>
    <t>8'</t>
  </si>
  <si>
    <t>6'</t>
  </si>
  <si>
    <t>extra tables needed</t>
  </si>
  <si>
    <t>chairs</t>
  </si>
  <si>
    <t>electricity?</t>
  </si>
  <si>
    <t>yes</t>
  </si>
  <si>
    <t>workshop</t>
  </si>
  <si>
    <t>duration</t>
  </si>
  <si>
    <t>time</t>
  </si>
  <si>
    <t>projector?</t>
  </si>
  <si>
    <t>bring</t>
  </si>
  <si>
    <t>other notes</t>
  </si>
  <si>
    <t>est attend</t>
  </si>
  <si>
    <t>catalogs</t>
  </si>
  <si>
    <t>coupons</t>
  </si>
  <si>
    <t>SCCs</t>
  </si>
  <si>
    <t>lodging</t>
  </si>
  <si>
    <t>Residence Inn</t>
  </si>
  <si>
    <t>driving miles</t>
  </si>
  <si>
    <t>parking</t>
  </si>
  <si>
    <t>breakfasts</t>
  </si>
  <si>
    <t>hotel continental</t>
  </si>
  <si>
    <t>lunches</t>
  </si>
  <si>
    <t>pack own</t>
  </si>
  <si>
    <t>dinners</t>
  </si>
  <si>
    <t>Panera</t>
  </si>
  <si>
    <t>Rosetti's</t>
  </si>
  <si>
    <t>totals</t>
  </si>
  <si>
    <t>uniform</t>
  </si>
  <si>
    <t>team:</t>
  </si>
  <si>
    <t>S</t>
  </si>
  <si>
    <t>SCC</t>
  </si>
  <si>
    <t>M</t>
  </si>
  <si>
    <t>L</t>
  </si>
  <si>
    <t>assistants</t>
  </si>
  <si>
    <t>hotel</t>
  </si>
  <si>
    <t>meals</t>
  </si>
  <si>
    <t>Exp Reimb</t>
  </si>
  <si>
    <t>total reimb</t>
  </si>
  <si>
    <t>(packed)</t>
  </si>
  <si>
    <t>Title</t>
  </si>
  <si>
    <t>Item #</t>
  </si>
  <si>
    <t>Retail</t>
  </si>
  <si>
    <t>use own</t>
  </si>
  <si>
    <t>SL purchase</t>
  </si>
  <si>
    <t>Amazon</t>
  </si>
  <si>
    <t>The House at Pooh Corner</t>
  </si>
  <si>
    <t>AA01</t>
  </si>
  <si>
    <t>x</t>
  </si>
  <si>
    <t>The Story of Dr. Dolittle</t>
  </si>
  <si>
    <t>AA02</t>
  </si>
  <si>
    <t>The Story About Ping</t>
  </si>
  <si>
    <t>AA03</t>
  </si>
  <si>
    <t>The Arnold Lobel Book of Mother Goose</t>
  </si>
  <si>
    <t>AA04</t>
  </si>
  <si>
    <t>The Llama Who Had No Pajama</t>
  </si>
  <si>
    <t>AA05</t>
  </si>
  <si>
    <t>Richard Scarry's Please and Thank You Book</t>
  </si>
  <si>
    <t>AA06</t>
  </si>
  <si>
    <t>My Father's Dragon</t>
  </si>
  <si>
    <t>AA09</t>
  </si>
  <si>
    <t>Dolphin Adventure</t>
  </si>
  <si>
    <t>AA10</t>
  </si>
  <si>
    <t>The Light at Tern Rock</t>
  </si>
  <si>
    <t>AA11</t>
  </si>
  <si>
    <t>A Grain of Rice</t>
  </si>
  <si>
    <t>AA14</t>
  </si>
  <si>
    <t>The Hundred Dresses</t>
  </si>
  <si>
    <t>AA15</t>
  </si>
  <si>
    <t>Twenty and Ten</t>
  </si>
  <si>
    <t>AA16</t>
  </si>
  <si>
    <t>The Boxcar Children</t>
  </si>
  <si>
    <t>AA17</t>
  </si>
  <si>
    <t>In Grandma's Attic</t>
  </si>
  <si>
    <t>AA18</t>
  </si>
  <si>
    <t>Five True Dog Stories</t>
  </si>
  <si>
    <t>AA19</t>
  </si>
  <si>
    <t>James Herriot's Treasury for Children</t>
  </si>
  <si>
    <t>AA21</t>
  </si>
  <si>
    <t>Dolphin Treasure</t>
  </si>
  <si>
    <t>AA22</t>
  </si>
  <si>
    <t>Mary on Horseback</t>
  </si>
  <si>
    <t>AA23</t>
  </si>
  <si>
    <t>Johnny Appleseed: The Story of a Legend</t>
  </si>
  <si>
    <t>AA24</t>
  </si>
  <si>
    <t>Least of All</t>
  </si>
  <si>
    <t>AA25</t>
  </si>
  <si>
    <t>The Complete Adventures of Curious George</t>
  </si>
  <si>
    <t>AA26</t>
  </si>
  <si>
    <t>Here's a Penny</t>
  </si>
  <si>
    <t>AA27</t>
  </si>
  <si>
    <t>No Children, No Pets</t>
  </si>
  <si>
    <t>AA28</t>
  </si>
  <si>
    <t>Little House in the Big Woods</t>
  </si>
  <si>
    <t>AA29</t>
  </si>
  <si>
    <t>Beezus and Ramona</t>
  </si>
  <si>
    <t>AA30</t>
  </si>
  <si>
    <t>Cloudy with a Chance of Meatballs</t>
  </si>
  <si>
    <t>AA31</t>
  </si>
  <si>
    <t>Egermeier's Bible Story Book</t>
  </si>
  <si>
    <t>AB01</t>
  </si>
  <si>
    <t>Sing the Word: From A to Z - CD</t>
  </si>
  <si>
    <t>AB02</t>
  </si>
  <si>
    <t>Sonlight® Grade K Multi-Subject Package IG Set</t>
  </si>
  <si>
    <t>AC01</t>
  </si>
  <si>
    <t>Sonlight's Create-A-Calendar</t>
  </si>
  <si>
    <t>AE01</t>
  </si>
  <si>
    <t>Wild Places</t>
  </si>
  <si>
    <t>AH01</t>
  </si>
  <si>
    <t>Living Long Ago</t>
  </si>
  <si>
    <t>AH02</t>
  </si>
  <si>
    <t>Timeline Figures A</t>
  </si>
  <si>
    <t>AH03</t>
  </si>
  <si>
    <t>Usborne Internet-Linked Children's Encyclopedia</t>
  </si>
  <si>
    <t>AH04</t>
  </si>
  <si>
    <t>I Heard Good News Today</t>
  </si>
  <si>
    <t>AH05</t>
  </si>
  <si>
    <t>Weather</t>
  </si>
  <si>
    <t>AS01</t>
  </si>
  <si>
    <t>How Flowers Grow</t>
  </si>
  <si>
    <t>AS02</t>
  </si>
  <si>
    <t>Isaac Newton and the Laws of Motion</t>
  </si>
  <si>
    <t>AS03</t>
  </si>
  <si>
    <t>Science Activities, Vol. 2</t>
  </si>
  <si>
    <t>AS04</t>
  </si>
  <si>
    <t>Discover &amp; Do Level K DVD</t>
  </si>
  <si>
    <t>AS05</t>
  </si>
  <si>
    <t>Under the Sea</t>
  </si>
  <si>
    <t>AS06</t>
  </si>
  <si>
    <t>Caterpillars and Butterflies</t>
  </si>
  <si>
    <t>AS07</t>
  </si>
  <si>
    <t>Eggs and Chicks</t>
  </si>
  <si>
    <t>AS08</t>
  </si>
  <si>
    <t>Tadpoles and Frogs</t>
  </si>
  <si>
    <t>AS09</t>
  </si>
  <si>
    <t>Science Supplies Kit A</t>
  </si>
  <si>
    <t>ASK</t>
  </si>
  <si>
    <t>Language and Thinking for Young Children</t>
  </si>
  <si>
    <t>KL02</t>
  </si>
  <si>
    <t>My First Picture Dictionary</t>
  </si>
  <si>
    <t>KL04</t>
  </si>
  <si>
    <t>BINGO Markers</t>
  </si>
  <si>
    <t>KL081</t>
  </si>
  <si>
    <t>Alphabet Sounds BINGO Cards</t>
  </si>
  <si>
    <t>KL082</t>
  </si>
  <si>
    <t>Go A to Z!</t>
  </si>
  <si>
    <t>KL11</t>
  </si>
  <si>
    <t>Handwriting Without Tears: Letters &amp; Numbers for Me</t>
  </si>
  <si>
    <t>KL172</t>
  </si>
  <si>
    <t>Slate Chalkboard with Chalk &amp; Sponge for Handwriting</t>
  </si>
  <si>
    <t>KL173</t>
  </si>
  <si>
    <t>Lined Paper for approx. levels K-1</t>
  </si>
  <si>
    <t>KL174</t>
  </si>
  <si>
    <t>Handwriting Without Tears Capital Letter Wood Pieces</t>
  </si>
  <si>
    <t>KL175</t>
  </si>
  <si>
    <t>Handwriting Without Tears: Mat for Wood Pieces</t>
  </si>
  <si>
    <t>KL176</t>
  </si>
  <si>
    <t>Horizons Math K</t>
  </si>
  <si>
    <t>KM30</t>
  </si>
  <si>
    <t>Horizons Kindergarten Math Manipulatives</t>
  </si>
  <si>
    <t>KM35</t>
  </si>
  <si>
    <t>Fun Tales</t>
  </si>
  <si>
    <t>'KR01</t>
  </si>
  <si>
    <t>World/USA Markable Map Only</t>
  </si>
  <si>
    <t>MAP1</t>
  </si>
  <si>
    <t>World/USA Markable Map Markers Only</t>
  </si>
  <si>
    <t>MAP2</t>
  </si>
  <si>
    <t>Non-Consumable Science Supplies Kit</t>
  </si>
  <si>
    <t>NSK</t>
  </si>
  <si>
    <t>MathTacular®</t>
  </si>
  <si>
    <t>RM32</t>
  </si>
  <si>
    <t>The Timeline Book</t>
  </si>
  <si>
    <t>RR120</t>
  </si>
  <si>
    <t>display</t>
  </si>
  <si>
    <t>electronics</t>
  </si>
  <si>
    <t>washed/ironed</t>
  </si>
  <si>
    <t>consumables</t>
  </si>
  <si>
    <t>6' tables</t>
  </si>
  <si>
    <t>table cloths</t>
  </si>
  <si>
    <t>Popularity racks</t>
  </si>
  <si>
    <t>projector &amp; cords</t>
  </si>
  <si>
    <t>uniform shirts &amp; ties</t>
  </si>
  <si>
    <t>drawing gifts</t>
  </si>
  <si>
    <t>La Nina racks</t>
  </si>
  <si>
    <t>black dress pants</t>
  </si>
  <si>
    <t>gallons of water</t>
  </si>
  <si>
    <t>rack signs</t>
  </si>
  <si>
    <t>laptop &amp; cord</t>
  </si>
  <si>
    <t>water bottle</t>
  </si>
  <si>
    <t>workshop sign</t>
  </si>
  <si>
    <t>banners</t>
  </si>
  <si>
    <t>DVD player &amp; cord</t>
  </si>
  <si>
    <t>planning pads</t>
  </si>
  <si>
    <t>IGs</t>
  </si>
  <si>
    <t>camera &amp; cord</t>
  </si>
  <si>
    <t>floor mats</t>
  </si>
  <si>
    <t>cell phone &amp; charger</t>
  </si>
  <si>
    <t>bookmarks</t>
  </si>
  <si>
    <t>Pre-K</t>
  </si>
  <si>
    <t>throat lozenges</t>
  </si>
  <si>
    <t>MSP K</t>
  </si>
  <si>
    <t>contact cards</t>
  </si>
  <si>
    <t>Core B</t>
  </si>
  <si>
    <t>magnets</t>
  </si>
  <si>
    <t>Core D</t>
  </si>
  <si>
    <t>pens</t>
  </si>
  <si>
    <t>Core F</t>
  </si>
  <si>
    <t>lunch food</t>
  </si>
  <si>
    <t>Core G</t>
  </si>
  <si>
    <t>Throat Comfort tea</t>
  </si>
  <si>
    <t>Core 100</t>
  </si>
  <si>
    <t>snacks</t>
  </si>
  <si>
    <t>High School</t>
  </si>
  <si>
    <t>event file folder</t>
  </si>
  <si>
    <t>LA/Readers/Writing</t>
  </si>
  <si>
    <t>Science</t>
  </si>
  <si>
    <t>Math</t>
  </si>
  <si>
    <t>display boxes</t>
  </si>
  <si>
    <t>bookends</t>
  </si>
  <si>
    <t>pens basket</t>
  </si>
  <si>
    <t>clipboards</t>
  </si>
  <si>
    <t>extension cords</t>
  </si>
  <si>
    <t>workshop notes</t>
  </si>
  <si>
    <t>packaging tape</t>
  </si>
  <si>
    <t>scissors</t>
  </si>
  <si>
    <t>safety pins</t>
  </si>
  <si>
    <t>clips</t>
  </si>
  <si>
    <t>display baskets</t>
  </si>
  <si>
    <t>PreK-HS sign</t>
  </si>
  <si>
    <t>book stands</t>
  </si>
  <si>
    <t>signs &amp; stands</t>
  </si>
  <si>
    <t>set-up photos/lists</t>
  </si>
  <si>
    <t>INCOME</t>
  </si>
  <si>
    <t>COMM OCT-DEC 2013</t>
  </si>
  <si>
    <t>COMM JAN-MAR 2013</t>
  </si>
  <si>
    <t>DRAW AB1</t>
  </si>
  <si>
    <t>COMM APR-JUN 2013</t>
  </si>
  <si>
    <t>COMM JUL-SEP 2013</t>
  </si>
  <si>
    <t>TOTAL:</t>
  </si>
  <si>
    <t>IRS business mileage allow.:</t>
  </si>
  <si>
    <t>EXPENSES</t>
  </si>
  <si>
    <t>55 miles to airport</t>
  </si>
  <si>
    <t>mileage</t>
  </si>
  <si>
    <t>STC</t>
  </si>
  <si>
    <t>55 miles from airport</t>
  </si>
  <si>
    <t>Sonlight (damaged books)</t>
  </si>
  <si>
    <t>general</t>
  </si>
  <si>
    <t>Sonlight (new books)</t>
  </si>
  <si>
    <t>OfficeMax</t>
  </si>
  <si>
    <t>supplies</t>
  </si>
  <si>
    <t>adult assistant</t>
  </si>
  <si>
    <t>teen assistant</t>
  </si>
  <si>
    <t>200 miles roundtrip</t>
  </si>
  <si>
    <t>Impark</t>
  </si>
  <si>
    <t>XL</t>
  </si>
  <si>
    <t>3XL</t>
  </si>
  <si>
    <t>van rental</t>
  </si>
  <si>
    <t>gas</t>
  </si>
  <si>
    <t>flights</t>
  </si>
  <si>
    <t>Est. commission</t>
  </si>
  <si>
    <t>Parking</t>
  </si>
  <si>
    <t>EXPENSE TOTAL</t>
  </si>
  <si>
    <t>EST.NET PROFIT</t>
  </si>
  <si>
    <t>EST.GROSS INCOME</t>
  </si>
  <si>
    <r>
      <rPr>
        <sz val="14"/>
        <color rgb="FF000000"/>
        <rFont val="Calibri"/>
      </rPr>
      <t>10</t>
    </r>
    <r>
      <rPr>
        <sz val="14"/>
        <color rgb="FF000000"/>
        <rFont val="Calibri"/>
      </rPr>
      <t>' x 30'</t>
    </r>
  </si>
  <si>
    <r>
      <t>20' x 2</t>
    </r>
    <r>
      <rPr>
        <sz val="14"/>
        <color rgb="FF000000"/>
        <rFont val="Calibri"/>
      </rPr>
      <t>0'</t>
    </r>
  </si>
  <si>
    <r>
      <rPr>
        <sz val="14"/>
        <color rgb="FF000000"/>
        <rFont val="Calibri"/>
      </rPr>
      <t>20</t>
    </r>
    <r>
      <rPr>
        <sz val="14"/>
        <color rgb="FF000000"/>
        <rFont val="Calibri"/>
      </rPr>
      <t xml:space="preserve">' x </t>
    </r>
    <r>
      <rPr>
        <sz val="14"/>
        <color rgb="FF000000"/>
        <rFont val="Calibri"/>
      </rPr>
      <t>2</t>
    </r>
    <r>
      <rPr>
        <sz val="14"/>
        <color rgb="FF000000"/>
        <rFont val="Calibri"/>
      </rPr>
      <t>0'</t>
    </r>
  </si>
  <si>
    <r>
      <rPr>
        <sz val="14"/>
        <color rgb="FF000000"/>
        <rFont val="Calibri"/>
      </rPr>
      <t>KIDS</t>
    </r>
    <r>
      <rPr>
        <sz val="14"/>
        <color rgb="FF000000"/>
        <rFont val="Calibri"/>
      </rPr>
      <t xml:space="preserve"> allowed</t>
    </r>
  </si>
  <si>
    <t>KIDS allowed</t>
  </si>
  <si>
    <t>CATALOG TEAM</t>
  </si>
  <si>
    <t>ASSISTANTS</t>
  </si>
  <si>
    <t>HYATT</t>
  </si>
  <si>
    <t>DISNEYHOTEL</t>
  </si>
  <si>
    <t>KUNNEMAN</t>
  </si>
  <si>
    <t>$19/DAY</t>
  </si>
  <si>
    <t>FREE</t>
  </si>
  <si>
    <t>PACK OWN</t>
  </si>
  <si>
    <t>cook in room</t>
  </si>
  <si>
    <t>$20perperson/day</t>
  </si>
  <si>
    <t>house</t>
  </si>
  <si>
    <t>Meals</t>
  </si>
  <si>
    <t>sack lunch allowed</t>
  </si>
  <si>
    <r>
      <t>$1</t>
    </r>
    <r>
      <rPr>
        <sz val="14"/>
        <color rgb="FF000000"/>
        <rFont val="Calibri"/>
      </rPr>
      <t>9</t>
    </r>
    <r>
      <rPr>
        <sz val="14"/>
        <color rgb="FF000000"/>
        <rFont val="Calibri"/>
      </rPr>
      <t>/day</t>
    </r>
  </si>
  <si>
    <t>Loading assistance</t>
  </si>
  <si>
    <t xml:space="preserve"> </t>
  </si>
  <si>
    <t>Floor hours</t>
  </si>
  <si>
    <t>Assistants needed</t>
  </si>
  <si>
    <t>Not including SCC</t>
  </si>
  <si>
    <t>Contract stipend</t>
  </si>
  <si>
    <t>ipad &amp; cord</t>
  </si>
  <si>
    <t>Check book</t>
  </si>
  <si>
    <t>Ship materials to event/hotel</t>
  </si>
  <si>
    <t>post it flags</t>
  </si>
  <si>
    <t>Name Tags</t>
  </si>
  <si>
    <t>SL Diff. Brochures</t>
  </si>
  <si>
    <t>workshop Atten est</t>
  </si>
  <si>
    <t>Event Example</t>
  </si>
  <si>
    <t>Event 2</t>
  </si>
  <si>
    <t>Event 3</t>
  </si>
  <si>
    <t>xxx</t>
  </si>
  <si>
    <t>A11</t>
  </si>
  <si>
    <t>Color Key</t>
  </si>
  <si>
    <t>Red - past due</t>
  </si>
  <si>
    <t>Yellow - getting close</t>
  </si>
  <si>
    <t>Green - time left</t>
  </si>
  <si>
    <t>EXP A11-2013</t>
  </si>
  <si>
    <t>EXP</t>
  </si>
  <si>
    <t xml:space="preserve">EXP </t>
  </si>
  <si>
    <t>DRAW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</si>
</sst>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8" formatCode="&quot;$&quot;#,##0.00_);[Red]\(&quot;$&quot;#,##0.00\)"/>
    <numFmt numFmtId="164" formatCode="m/d/yyyy;@"/>
    <numFmt numFmtId="165" formatCode="&quot;$&quot;#,##0;&quot;$&quot;\(#,##0\)"/>
    <numFmt numFmtId="166" formatCode="d\-mmm;@"/>
    <numFmt numFmtId="167" formatCode="&quot;$&quot;#,##0.00"/>
    <numFmt numFmtId="168" formatCode="m/d;@"/>
    <numFmt numFmtId="169" formatCode="&quot;$&quot;#,##0"/>
    <numFmt numFmtId="170" formatCode="&quot;$&quot;#,##0.00;&quot;$&quot;\(#,##0.00\)"/>
    <numFmt numFmtId="171" formatCode="m/d/yy;@"/>
  </numFmts>
  <fonts count="63">
    <font>
      <sz val="10"/>
      <color rgb="FF000000"/>
      <name val="Arial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sz val="10"/>
      <color rgb="FF000000"/>
      <name val="Arial"/>
    </font>
    <font>
      <b/>
      <i/>
      <sz val="14"/>
      <color rgb="FF000000"/>
      <name val="Arial Narrow"/>
    </font>
    <font>
      <sz val="10"/>
      <color rgb="FF000000"/>
      <name val="Arial"/>
    </font>
    <font>
      <sz val="14"/>
      <color rgb="FF000000"/>
      <name val="Calibri"/>
    </font>
    <font>
      <b/>
      <sz val="10"/>
      <color rgb="FF000000"/>
      <name val="Arial"/>
    </font>
    <font>
      <sz val="11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</font>
    <font>
      <b/>
      <sz val="10"/>
      <color rgb="FF000000"/>
      <name val="Arial"/>
    </font>
    <font>
      <b/>
      <sz val="14"/>
      <color rgb="FFFFFFFF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4"/>
      <color rgb="FF000000"/>
      <name val="Calibri"/>
    </font>
    <font>
      <b/>
      <sz val="14"/>
      <color rgb="FF000000"/>
      <name val="Calibri"/>
    </font>
    <font>
      <b/>
      <sz val="14"/>
      <color rgb="FF000000"/>
      <name val="Arial Narrow"/>
    </font>
    <font>
      <b/>
      <sz val="14"/>
      <color rgb="FF000000"/>
      <name val="Calibri"/>
    </font>
    <font>
      <sz val="12"/>
      <color rgb="FF000000"/>
      <name val="Arial"/>
    </font>
    <font>
      <sz val="14"/>
      <color rgb="FF000000"/>
      <name val="Calibri"/>
    </font>
    <font>
      <sz val="11"/>
      <color rgb="FF000000"/>
      <name val="Calibri"/>
    </font>
    <font>
      <sz val="14"/>
      <color rgb="FF000000"/>
      <name val="Arial"/>
    </font>
    <font>
      <sz val="14"/>
      <color rgb="FF000000"/>
      <name val="Calibri"/>
    </font>
    <font>
      <b/>
      <sz val="10"/>
      <color rgb="FF000000"/>
      <name val="Arial"/>
    </font>
    <font>
      <sz val="14"/>
      <color rgb="FF000000"/>
      <name val="Calibri"/>
    </font>
    <font>
      <b/>
      <sz val="14"/>
      <color rgb="FF000000"/>
      <name val="Calibri"/>
    </font>
    <font>
      <b/>
      <sz val="12"/>
      <color rgb="FF000000"/>
      <name val="Arial"/>
    </font>
    <font>
      <sz val="14"/>
      <color rgb="FF000000"/>
      <name val="Calibri"/>
    </font>
    <font>
      <sz val="14"/>
      <color rgb="FF000000"/>
      <name val="Calibri"/>
    </font>
    <font>
      <b/>
      <sz val="10"/>
      <color rgb="FF000000"/>
      <name val="Arial"/>
    </font>
    <font>
      <sz val="14"/>
      <color rgb="FF000000"/>
      <name val="Arial Narrow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sz val="14"/>
      <color rgb="FF000000"/>
      <name val="Webdings"/>
    </font>
    <font>
      <sz val="14"/>
      <color rgb="FF000000"/>
      <name val="Calibri"/>
    </font>
    <font>
      <b/>
      <sz val="14"/>
      <color rgb="FFFFFFFF"/>
      <name val="Calibri"/>
    </font>
    <font>
      <sz val="14"/>
      <color rgb="FF000000"/>
      <name val="Calibri"/>
    </font>
    <font>
      <b/>
      <sz val="14"/>
      <color rgb="FFFFFFFF"/>
      <name val="Calibri"/>
    </font>
    <font>
      <sz val="14"/>
      <color rgb="FF000000"/>
      <name val="Calibri"/>
    </font>
    <font>
      <sz val="14"/>
      <color rgb="FF000000"/>
      <name val="Arial Narrow"/>
    </font>
    <font>
      <sz val="14"/>
      <color rgb="FF000000"/>
      <name val="Arial"/>
    </font>
    <font>
      <b/>
      <sz val="14"/>
      <color rgb="FF000000"/>
      <name val="Calibri"/>
    </font>
    <font>
      <sz val="14"/>
      <color rgb="FF000000"/>
      <name val="Calibri"/>
    </font>
    <font>
      <sz val="14"/>
      <color rgb="FF000000"/>
      <name val="Calibri"/>
    </font>
    <font>
      <sz val="10"/>
      <color rgb="FF000000"/>
      <name val="Verdana"/>
    </font>
    <font>
      <b/>
      <sz val="12"/>
      <color rgb="FF000000"/>
      <name val="Arial"/>
    </font>
    <font>
      <sz val="11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sz val="14"/>
      <color rgb="FF000000"/>
      <name val="Calibri"/>
    </font>
    <font>
      <sz val="14"/>
      <color rgb="FF000000"/>
      <name val="Calibri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00"/>
      <name val="Calibri"/>
    </font>
    <font>
      <b/>
      <sz val="12"/>
      <color rgb="FF000000"/>
      <name val="Calibri"/>
    </font>
    <font>
      <i/>
      <sz val="14"/>
      <color rgb="FF000000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5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119">
    <xf numFmtId="0" fontId="0" fillId="0" borderId="0" xfId="0" applyAlignment="1">
      <alignment wrapText="1"/>
    </xf>
    <xf numFmtId="164" fontId="0" fillId="0" borderId="0" xfId="0" applyNumberFormat="1" applyAlignment="1">
      <alignment horizontal="right"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167" fontId="15" fillId="0" borderId="0" xfId="0" applyNumberFormat="1" applyFont="1" applyAlignment="1">
      <alignment wrapText="1"/>
    </xf>
    <xf numFmtId="0" fontId="16" fillId="2" borderId="0" xfId="0" applyFont="1" applyFill="1" applyAlignment="1">
      <alignment horizontal="center"/>
    </xf>
    <xf numFmtId="0" fontId="17" fillId="0" borderId="0" xfId="0" applyFont="1" applyAlignment="1">
      <alignment horizontal="left" wrapText="1"/>
    </xf>
    <xf numFmtId="168" fontId="18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0" xfId="0" applyFont="1" applyAlignment="1">
      <alignment wrapText="1"/>
    </xf>
    <xf numFmtId="0" fontId="24" fillId="0" borderId="0" xfId="0" applyFont="1"/>
    <xf numFmtId="0" fontId="25" fillId="0" borderId="0" xfId="0" applyFont="1"/>
    <xf numFmtId="168" fontId="28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left"/>
    </xf>
    <xf numFmtId="164" fontId="0" fillId="0" borderId="0" xfId="0" applyNumberFormat="1" applyAlignment="1">
      <alignment wrapText="1"/>
    </xf>
    <xf numFmtId="0" fontId="31" fillId="0" borderId="0" xfId="0" applyFont="1" applyAlignment="1">
      <alignment wrapText="1"/>
    </xf>
    <xf numFmtId="166" fontId="33" fillId="0" borderId="0" xfId="0" applyNumberFormat="1" applyFont="1" applyAlignment="1">
      <alignment horizontal="center"/>
    </xf>
    <xf numFmtId="0" fontId="34" fillId="0" borderId="0" xfId="0" applyFont="1" applyAlignment="1">
      <alignment wrapText="1"/>
    </xf>
    <xf numFmtId="168" fontId="35" fillId="0" borderId="0" xfId="0" applyNumberFormat="1" applyFont="1" applyAlignment="1">
      <alignment horizontal="center"/>
    </xf>
    <xf numFmtId="167" fontId="0" fillId="0" borderId="0" xfId="0" applyNumberFormat="1" applyAlignment="1">
      <alignment wrapText="1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3" fillId="0" borderId="0" xfId="0" applyFont="1"/>
    <xf numFmtId="0" fontId="44" fillId="0" borderId="0" xfId="0" applyFont="1" applyAlignment="1">
      <alignment wrapText="1"/>
    </xf>
    <xf numFmtId="0" fontId="45" fillId="0" borderId="0" xfId="0" applyFont="1" applyAlignment="1">
      <alignment horizontal="center"/>
    </xf>
    <xf numFmtId="168" fontId="46" fillId="0" borderId="0" xfId="0" applyNumberFormat="1" applyFont="1" applyAlignment="1">
      <alignment horizontal="center"/>
    </xf>
    <xf numFmtId="0" fontId="50" fillId="0" borderId="0" xfId="0" applyFont="1"/>
    <xf numFmtId="168" fontId="51" fillId="0" borderId="0" xfId="0" applyNumberFormat="1" applyFont="1" applyAlignment="1">
      <alignment horizontal="center"/>
    </xf>
    <xf numFmtId="167" fontId="52" fillId="0" borderId="0" xfId="0" applyNumberFormat="1" applyFont="1"/>
    <xf numFmtId="0" fontId="53" fillId="0" borderId="0" xfId="0" applyFont="1" applyAlignment="1">
      <alignment wrapText="1"/>
    </xf>
    <xf numFmtId="166" fontId="33" fillId="3" borderId="0" xfId="0" applyNumberFormat="1" applyFont="1" applyFill="1" applyAlignment="1">
      <alignment horizontal="center"/>
    </xf>
    <xf numFmtId="166" fontId="12" fillId="3" borderId="0" xfId="0" applyNumberFormat="1" applyFont="1" applyFill="1" applyAlignment="1">
      <alignment horizontal="center"/>
    </xf>
    <xf numFmtId="166" fontId="33" fillId="4" borderId="0" xfId="0" applyNumberFormat="1" applyFont="1" applyFill="1" applyAlignment="1">
      <alignment horizontal="center"/>
    </xf>
    <xf numFmtId="166" fontId="12" fillId="4" borderId="0" xfId="0" applyNumberFormat="1" applyFont="1" applyFill="1" applyAlignment="1">
      <alignment horizontal="center"/>
    </xf>
    <xf numFmtId="166" fontId="33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6" fontId="12" fillId="5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9" fillId="3" borderId="0" xfId="0" applyFont="1" applyFill="1" applyAlignment="1">
      <alignment horizontal="center"/>
    </xf>
    <xf numFmtId="0" fontId="59" fillId="0" borderId="0" xfId="0" applyFont="1" applyAlignment="1">
      <alignment horizontal="center"/>
    </xf>
    <xf numFmtId="0" fontId="59" fillId="4" borderId="0" xfId="0" applyFont="1" applyFill="1" applyAlignment="1">
      <alignment horizontal="center"/>
    </xf>
    <xf numFmtId="0" fontId="59" fillId="5" borderId="0" xfId="0" applyFont="1" applyFill="1" applyAlignment="1">
      <alignment horizontal="center"/>
    </xf>
    <xf numFmtId="0" fontId="59" fillId="0" borderId="0" xfId="0" applyFont="1"/>
    <xf numFmtId="0" fontId="1" fillId="4" borderId="0" xfId="0" applyFont="1" applyFill="1" applyAlignment="1">
      <alignment horizontal="center"/>
    </xf>
    <xf numFmtId="0" fontId="59" fillId="6" borderId="0" xfId="0" applyFont="1" applyFill="1" applyAlignment="1">
      <alignment horizontal="center"/>
    </xf>
    <xf numFmtId="164" fontId="60" fillId="6" borderId="0" xfId="0" applyNumberFormat="1" applyFont="1" applyFill="1" applyAlignment="1">
      <alignment horizontal="center"/>
    </xf>
    <xf numFmtId="0" fontId="48" fillId="3" borderId="0" xfId="0" applyFont="1" applyFill="1" applyAlignment="1">
      <alignment horizontal="center"/>
    </xf>
    <xf numFmtId="0" fontId="49" fillId="3" borderId="9" xfId="0" applyFont="1" applyFill="1" applyBorder="1" applyAlignment="1">
      <alignment horizontal="center"/>
    </xf>
    <xf numFmtId="0" fontId="56" fillId="3" borderId="12" xfId="0" applyFont="1" applyFill="1" applyBorder="1" applyAlignment="1">
      <alignment horizontal="center"/>
    </xf>
    <xf numFmtId="0" fontId="59" fillId="7" borderId="0" xfId="0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64" fontId="60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9" fontId="36" fillId="7" borderId="0" xfId="0" applyNumberFormat="1" applyFont="1" applyFill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9" fillId="8" borderId="0" xfId="0" applyFont="1" applyFill="1" applyAlignment="1">
      <alignment horizontal="center"/>
    </xf>
    <xf numFmtId="166" fontId="1" fillId="8" borderId="0" xfId="0" applyNumberFormat="1" applyFont="1" applyFill="1" applyAlignment="1">
      <alignment horizontal="center"/>
    </xf>
    <xf numFmtId="164" fontId="60" fillId="8" borderId="0" xfId="0" applyNumberFormat="1" applyFont="1" applyFill="1" applyAlignment="1">
      <alignment horizontal="center"/>
    </xf>
    <xf numFmtId="0" fontId="54" fillId="5" borderId="0" xfId="0" applyFont="1" applyFill="1" applyAlignment="1">
      <alignment horizontal="center"/>
    </xf>
    <xf numFmtId="169" fontId="29" fillId="5" borderId="0" xfId="0" applyNumberFormat="1" applyFont="1" applyFill="1" applyAlignment="1">
      <alignment horizontal="center"/>
    </xf>
    <xf numFmtId="0" fontId="55" fillId="5" borderId="11" xfId="0" applyFont="1" applyFill="1" applyBorder="1" applyAlignment="1">
      <alignment horizontal="center"/>
    </xf>
    <xf numFmtId="0" fontId="32" fillId="5" borderId="6" xfId="0" applyFont="1" applyFill="1" applyBorder="1" applyAlignment="1">
      <alignment horizontal="center"/>
    </xf>
    <xf numFmtId="165" fontId="42" fillId="3" borderId="0" xfId="0" applyNumberFormat="1" applyFont="1" applyFill="1" applyAlignment="1">
      <alignment horizontal="center"/>
    </xf>
    <xf numFmtId="165" fontId="26" fillId="3" borderId="0" xfId="0" applyNumberFormat="1" applyFont="1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165" fontId="3" fillId="7" borderId="0" xfId="0" applyNumberFormat="1" applyFont="1" applyFill="1" applyAlignment="1">
      <alignment horizontal="center"/>
    </xf>
    <xf numFmtId="165" fontId="47" fillId="7" borderId="0" xfId="0" applyNumberFormat="1" applyFont="1" applyFill="1" applyAlignment="1">
      <alignment horizontal="center"/>
    </xf>
    <xf numFmtId="165" fontId="38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8" fontId="0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171" fontId="0" fillId="0" borderId="0" xfId="0" applyNumberFormat="1" applyAlignment="1">
      <alignment wrapText="1"/>
    </xf>
    <xf numFmtId="165" fontId="1" fillId="3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165" fontId="19" fillId="7" borderId="0" xfId="0" applyNumberFormat="1" applyFont="1" applyFill="1" applyAlignment="1">
      <alignment horizontal="center"/>
    </xf>
    <xf numFmtId="165" fontId="19" fillId="5" borderId="0" xfId="0" applyNumberFormat="1" applyFont="1" applyFill="1" applyAlignment="1">
      <alignment horizontal="center"/>
    </xf>
    <xf numFmtId="170" fontId="21" fillId="0" borderId="0" xfId="0" applyNumberFormat="1" applyFont="1" applyAlignment="1">
      <alignment horizontal="center"/>
    </xf>
    <xf numFmtId="165" fontId="19" fillId="9" borderId="0" xfId="0" applyNumberFormat="1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8" fontId="1" fillId="7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7" fontId="31" fillId="0" borderId="0" xfId="0" applyNumberFormat="1" applyFont="1" applyAlignment="1">
      <alignment wrapText="1"/>
    </xf>
    <xf numFmtId="0" fontId="40" fillId="0" borderId="0" xfId="0" applyFont="1" applyAlignment="1">
      <alignment horizontal="center" wrapText="1"/>
    </xf>
    <xf numFmtId="0" fontId="9" fillId="9" borderId="0" xfId="0" applyFont="1" applyFill="1" applyAlignment="1">
      <alignment horizontal="center"/>
    </xf>
    <xf numFmtId="0" fontId="59" fillId="9" borderId="0" xfId="0" applyFont="1" applyFill="1" applyAlignment="1">
      <alignment horizontal="center"/>
    </xf>
    <xf numFmtId="166" fontId="33" fillId="9" borderId="0" xfId="0" applyNumberFormat="1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0" fillId="0" borderId="0" xfId="0" applyFont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6">
    <dxf>
      <font>
        <color rgb="FF00FFFF"/>
      </font>
      <fill>
        <patternFill patternType="solid">
          <bgColor rgb="FF00FFFF"/>
        </patternFill>
      </fill>
    </dxf>
    <dxf>
      <font>
        <color rgb="FFFF00FF"/>
      </font>
      <fill>
        <patternFill patternType="solid">
          <bgColor rgb="FFFF00FF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00FFFF"/>
      </font>
      <fill>
        <patternFill patternType="solid">
          <bgColor rgb="FF00FFFF"/>
        </patternFill>
      </fill>
    </dxf>
    <dxf>
      <font>
        <color rgb="FFFF00FF"/>
      </font>
      <fill>
        <patternFill patternType="solid">
          <bgColor rgb="FFFF00FF"/>
        </patternFill>
      </fill>
    </dxf>
    <dxf>
      <font>
        <color rgb="FFFFFF00"/>
      </font>
      <fill>
        <patternFill patternType="solid">
          <bgColor rgb="FFFFFF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zoomScale="150" zoomScaleNormal="150" zoomScalePageLayoutView="150" workbookViewId="0">
      <pane ySplit="1" topLeftCell="A2" activePane="bottomLeft" state="frozen"/>
      <selection pane="bottomLeft" activeCell="G53" sqref="G53"/>
    </sheetView>
  </sheetViews>
  <sheetFormatPr defaultColWidth="10.140625" defaultRowHeight="18" customHeight="1"/>
  <cols>
    <col min="1" max="1" width="59.42578125" style="32" customWidth="1"/>
    <col min="2" max="2" width="9.140625" style="8" customWidth="1"/>
    <col min="3" max="3" width="2.42578125" style="8" customWidth="1"/>
    <col min="4" max="4" width="10.140625" style="8"/>
    <col min="5" max="5" width="2.140625" style="8" customWidth="1"/>
    <col min="6" max="6" width="2.140625" style="111" customWidth="1"/>
    <col min="7" max="7" width="10.140625" style="8"/>
    <col min="8" max="8" width="2.28515625" style="8" customWidth="1"/>
    <col min="9" max="9" width="2.28515625" customWidth="1"/>
    <col min="10" max="10" width="10.140625" style="8"/>
    <col min="11" max="11" width="2.140625" style="19" customWidth="1"/>
    <col min="12" max="12" width="2.140625" customWidth="1"/>
    <col min="13" max="13" width="2.42578125" customWidth="1"/>
  </cols>
  <sheetData>
    <row r="1" spans="1:13" ht="18" customHeight="1">
      <c r="A1" s="38" t="s">
        <v>0</v>
      </c>
      <c r="B1" s="29"/>
      <c r="C1" s="29"/>
      <c r="D1" s="7"/>
      <c r="E1" s="7"/>
      <c r="F1" s="108"/>
      <c r="G1" s="7"/>
      <c r="H1" s="7"/>
      <c r="J1" s="7"/>
      <c r="K1" s="20"/>
    </row>
    <row r="2" spans="1:13" ht="18" customHeight="1">
      <c r="A2" s="32" t="s">
        <v>1</v>
      </c>
      <c r="B2" s="29"/>
      <c r="C2" s="29"/>
      <c r="D2" s="7"/>
      <c r="E2" s="7"/>
      <c r="F2" s="108"/>
      <c r="G2" s="7"/>
      <c r="H2" s="7"/>
      <c r="J2" s="7"/>
      <c r="K2" s="20"/>
    </row>
    <row r="3" spans="1:13" ht="18" customHeight="1">
      <c r="A3" s="32" t="s">
        <v>2</v>
      </c>
      <c r="B3" s="29"/>
      <c r="C3" s="29"/>
      <c r="D3" s="7"/>
      <c r="E3" s="7"/>
      <c r="F3" s="108"/>
      <c r="G3" s="7"/>
      <c r="H3" s="7"/>
      <c r="J3" s="7"/>
      <c r="K3" s="20"/>
    </row>
    <row r="4" spans="1:13" ht="18" customHeight="1">
      <c r="A4" s="32" t="s">
        <v>3</v>
      </c>
      <c r="B4" s="29"/>
      <c r="C4" s="29"/>
      <c r="D4" s="7"/>
      <c r="E4" s="7"/>
      <c r="F4" s="108"/>
      <c r="G4" s="7"/>
      <c r="H4" s="7"/>
      <c r="J4" s="7"/>
      <c r="K4" s="20"/>
    </row>
    <row r="5" spans="1:13" ht="18" customHeight="1">
      <c r="A5" s="32" t="s">
        <v>4</v>
      </c>
      <c r="B5" s="29"/>
      <c r="C5" s="29"/>
      <c r="D5" s="7"/>
      <c r="E5" s="7"/>
      <c r="F5" s="108"/>
      <c r="G5" s="7"/>
      <c r="H5" s="7"/>
      <c r="J5" s="7"/>
      <c r="K5" s="20"/>
    </row>
    <row r="6" spans="1:13" ht="18" customHeight="1">
      <c r="A6" s="32" t="s">
        <v>5</v>
      </c>
      <c r="B6" s="29"/>
      <c r="C6" s="29"/>
      <c r="D6" s="7"/>
      <c r="E6" s="7"/>
      <c r="F6" s="108"/>
      <c r="G6" s="7"/>
      <c r="H6" s="7"/>
      <c r="J6" s="7"/>
      <c r="K6" s="20"/>
    </row>
    <row r="7" spans="1:13" ht="18" customHeight="1">
      <c r="A7" s="32" t="s">
        <v>6</v>
      </c>
      <c r="B7" s="29"/>
      <c r="C7" s="29"/>
      <c r="D7" s="7"/>
      <c r="E7" s="7"/>
      <c r="F7" s="108"/>
      <c r="G7" s="7"/>
      <c r="H7" s="7"/>
      <c r="J7" s="7"/>
      <c r="K7" s="20"/>
    </row>
    <row r="8" spans="1:13" ht="18" customHeight="1">
      <c r="A8" s="32" t="s">
        <v>7</v>
      </c>
      <c r="B8" s="7"/>
      <c r="C8" s="7"/>
      <c r="D8" s="7"/>
      <c r="E8" s="7"/>
      <c r="F8" s="108"/>
      <c r="G8" s="7"/>
      <c r="H8" s="7"/>
      <c r="J8" s="7"/>
      <c r="K8" s="20"/>
    </row>
    <row r="9" spans="1:13" ht="18" customHeight="1">
      <c r="A9" s="32" t="s">
        <v>8</v>
      </c>
      <c r="B9" s="29"/>
      <c r="C9" s="29"/>
      <c r="D9" s="7"/>
      <c r="E9" s="7"/>
      <c r="F9" s="108"/>
      <c r="G9" s="7"/>
      <c r="H9" s="7"/>
      <c r="J9" s="7"/>
      <c r="K9" s="20"/>
    </row>
    <row r="10" spans="1:13" ht="18" customHeight="1">
      <c r="A10" s="32" t="s">
        <v>9</v>
      </c>
      <c r="B10" s="29"/>
      <c r="C10" s="29"/>
      <c r="D10" s="7"/>
      <c r="E10" s="7"/>
      <c r="F10" s="108"/>
      <c r="G10" s="7"/>
      <c r="H10" s="7"/>
      <c r="J10" s="7"/>
      <c r="K10" s="20"/>
    </row>
    <row r="11" spans="1:13" ht="18" customHeight="1">
      <c r="A11" s="32" t="s">
        <v>10</v>
      </c>
      <c r="B11" s="29"/>
      <c r="C11" s="29"/>
      <c r="D11" s="7"/>
      <c r="E11" s="7"/>
      <c r="F11" s="108"/>
      <c r="G11" s="7"/>
      <c r="H11" s="7"/>
      <c r="J11" s="7"/>
      <c r="K11" s="20"/>
    </row>
    <row r="12" spans="1:13" ht="18" customHeight="1">
      <c r="A12" s="32" t="s">
        <v>11</v>
      </c>
      <c r="B12" s="7"/>
      <c r="C12" s="7"/>
      <c r="D12" s="7"/>
      <c r="E12" s="7"/>
      <c r="F12" s="108"/>
      <c r="G12" s="7"/>
      <c r="H12" s="7"/>
      <c r="J12" s="7"/>
      <c r="K12" s="20"/>
    </row>
    <row r="13" spans="1:13" ht="15">
      <c r="A13" s="20"/>
      <c r="B13" s="7"/>
      <c r="C13" s="7"/>
      <c r="D13" s="7"/>
      <c r="E13" s="7"/>
      <c r="F13" s="108"/>
      <c r="G13" s="7"/>
      <c r="H13" s="7"/>
      <c r="J13" s="7"/>
      <c r="K13" s="20"/>
    </row>
    <row r="14" spans="1:13" ht="15">
      <c r="A14" s="20"/>
      <c r="B14" s="7"/>
      <c r="C14" s="7"/>
      <c r="D14" s="7"/>
      <c r="E14" s="7"/>
      <c r="F14" s="108"/>
      <c r="G14" s="7"/>
      <c r="H14" s="7"/>
      <c r="J14" s="7"/>
      <c r="K14" s="20"/>
    </row>
    <row r="15" spans="1:13" ht="15.75">
      <c r="A15" s="20"/>
      <c r="B15" s="7"/>
      <c r="C15" s="7"/>
      <c r="D15" s="47" t="s">
        <v>359</v>
      </c>
      <c r="E15" s="48"/>
      <c r="F15" s="109"/>
      <c r="G15" s="49" t="s">
        <v>360</v>
      </c>
      <c r="H15" s="48"/>
      <c r="J15" s="50" t="s">
        <v>361</v>
      </c>
      <c r="K15" s="51"/>
      <c r="M15" s="20"/>
    </row>
    <row r="16" spans="1:13" ht="18" customHeight="1">
      <c r="A16" s="20"/>
      <c r="B16" s="114" t="s">
        <v>12</v>
      </c>
      <c r="C16" s="107"/>
      <c r="D16" s="39">
        <v>41348</v>
      </c>
      <c r="E16" s="25"/>
      <c r="F16" s="110"/>
      <c r="G16" s="41"/>
      <c r="H16" s="25"/>
      <c r="J16" s="43"/>
      <c r="K16" s="20"/>
      <c r="M16" s="20"/>
    </row>
    <row r="17" spans="1:13" ht="18" customHeight="1">
      <c r="A17" s="22">
        <f ca="1">TODAY()</f>
        <v>41319</v>
      </c>
      <c r="B17" s="114"/>
      <c r="C17" s="107"/>
      <c r="D17" s="46" t="s">
        <v>363</v>
      </c>
      <c r="E17" s="7"/>
      <c r="F17" s="108"/>
      <c r="G17" s="52"/>
      <c r="H17" s="7"/>
      <c r="J17" s="44"/>
      <c r="K17" s="20"/>
      <c r="M17" s="20"/>
    </row>
    <row r="18" spans="1:13" ht="18" customHeight="1">
      <c r="A18" s="32" t="s">
        <v>13</v>
      </c>
      <c r="B18" s="8">
        <v>90</v>
      </c>
      <c r="D18" s="40">
        <f t="shared" ref="D18:D51" si="0">D$16-$B18</f>
        <v>41258</v>
      </c>
      <c r="E18" s="12">
        <f t="shared" ref="E18:E51" ca="1" si="1">D18-$A$17</f>
        <v>-61</v>
      </c>
      <c r="F18"/>
      <c r="G18" s="42">
        <f t="shared" ref="G18:G51" si="2">G$16-$B18</f>
        <v>-90</v>
      </c>
      <c r="H18" s="30">
        <f t="shared" ref="H18:H51" ca="1" si="3">G18-$A$17</f>
        <v>-41409</v>
      </c>
      <c r="J18" s="45">
        <f t="shared" ref="J18:J51" si="4">J$16-$B18</f>
        <v>-90</v>
      </c>
      <c r="K18" s="31">
        <f t="shared" ref="K18:K51" ca="1" si="5">J18-$A$17</f>
        <v>-41409</v>
      </c>
      <c r="M18" s="31" t="e">
        <f ca="1">#REF!-$A$17</f>
        <v>#REF!</v>
      </c>
    </row>
    <row r="19" spans="1:13" ht="18" customHeight="1">
      <c r="A19" s="32" t="s">
        <v>14</v>
      </c>
      <c r="B19" s="8">
        <v>60</v>
      </c>
      <c r="C19" s="112" t="s">
        <v>111</v>
      </c>
      <c r="D19" s="40">
        <f t="shared" si="0"/>
        <v>41288</v>
      </c>
      <c r="E19" s="9">
        <f ca="1">D19-$A$17</f>
        <v>-31</v>
      </c>
      <c r="F19"/>
      <c r="G19" s="42">
        <f t="shared" si="2"/>
        <v>-60</v>
      </c>
      <c r="H19" s="30">
        <f t="shared" ca="1" si="3"/>
        <v>-41379</v>
      </c>
      <c r="J19" s="45">
        <f t="shared" si="4"/>
        <v>-60</v>
      </c>
      <c r="K19" s="31">
        <f t="shared" ca="1" si="5"/>
        <v>-41379</v>
      </c>
      <c r="M19" s="31" t="e">
        <f ca="1">#REF!-$A$17</f>
        <v>#REF!</v>
      </c>
    </row>
    <row r="20" spans="1:13" ht="18" customHeight="1">
      <c r="A20" s="32" t="s">
        <v>15</v>
      </c>
      <c r="B20" s="8">
        <v>50</v>
      </c>
      <c r="C20" s="112" t="s">
        <v>111</v>
      </c>
      <c r="D20" s="40">
        <f t="shared" si="0"/>
        <v>41298</v>
      </c>
      <c r="E20" s="9">
        <f t="shared" ca="1" si="1"/>
        <v>-21</v>
      </c>
      <c r="F20"/>
      <c r="G20" s="42">
        <f t="shared" si="2"/>
        <v>-50</v>
      </c>
      <c r="H20" s="30">
        <f t="shared" ca="1" si="3"/>
        <v>-41369</v>
      </c>
      <c r="J20" s="45">
        <f t="shared" si="4"/>
        <v>-50</v>
      </c>
      <c r="K20" s="31">
        <f t="shared" ca="1" si="5"/>
        <v>-41369</v>
      </c>
      <c r="M20" s="31" t="e">
        <f ca="1">#REF!-$A$17</f>
        <v>#REF!</v>
      </c>
    </row>
    <row r="21" spans="1:13" ht="18" customHeight="1">
      <c r="A21" s="32" t="s">
        <v>16</v>
      </c>
      <c r="B21" s="8">
        <v>45</v>
      </c>
      <c r="D21" s="40">
        <f t="shared" si="0"/>
        <v>41303</v>
      </c>
      <c r="E21" s="9">
        <f t="shared" ca="1" si="1"/>
        <v>-16</v>
      </c>
      <c r="F21"/>
      <c r="G21" s="42">
        <f t="shared" si="2"/>
        <v>-45</v>
      </c>
      <c r="H21" s="30">
        <f t="shared" ca="1" si="3"/>
        <v>-41364</v>
      </c>
      <c r="J21" s="45">
        <f t="shared" si="4"/>
        <v>-45</v>
      </c>
      <c r="K21" s="31">
        <f t="shared" ca="1" si="5"/>
        <v>-41364</v>
      </c>
      <c r="M21" s="31" t="e">
        <f ca="1">#REF!-$A$17</f>
        <v>#REF!</v>
      </c>
    </row>
    <row r="22" spans="1:13" ht="18" customHeight="1">
      <c r="A22" s="32" t="s">
        <v>17</v>
      </c>
      <c r="B22" s="8">
        <v>40</v>
      </c>
      <c r="C22" s="112" t="s">
        <v>111</v>
      </c>
      <c r="D22" s="40">
        <f t="shared" si="0"/>
        <v>41308</v>
      </c>
      <c r="E22" s="9">
        <f t="shared" ca="1" si="1"/>
        <v>-11</v>
      </c>
      <c r="F22"/>
      <c r="G22" s="42">
        <f t="shared" si="2"/>
        <v>-40</v>
      </c>
      <c r="H22" s="30">
        <f t="shared" ca="1" si="3"/>
        <v>-41359</v>
      </c>
      <c r="J22" s="45">
        <f t="shared" si="4"/>
        <v>-40</v>
      </c>
      <c r="K22" s="31">
        <f t="shared" ca="1" si="5"/>
        <v>-41359</v>
      </c>
      <c r="M22" s="31" t="e">
        <f ca="1">#REF!-$A$17</f>
        <v>#REF!</v>
      </c>
    </row>
    <row r="23" spans="1:13" ht="18" customHeight="1">
      <c r="A23" s="32" t="s">
        <v>18</v>
      </c>
      <c r="B23" s="8">
        <v>31</v>
      </c>
      <c r="D23" s="40">
        <f t="shared" si="0"/>
        <v>41317</v>
      </c>
      <c r="E23" s="9">
        <f t="shared" ca="1" si="1"/>
        <v>-2</v>
      </c>
      <c r="F23"/>
      <c r="G23" s="42">
        <f t="shared" si="2"/>
        <v>-31</v>
      </c>
      <c r="H23" s="30">
        <f t="shared" ca="1" si="3"/>
        <v>-41350</v>
      </c>
      <c r="J23" s="45">
        <f t="shared" si="4"/>
        <v>-31</v>
      </c>
      <c r="K23" s="31">
        <f t="shared" ca="1" si="5"/>
        <v>-41350</v>
      </c>
      <c r="M23" s="31" t="e">
        <f ca="1">#REF!-$A$17</f>
        <v>#REF!</v>
      </c>
    </row>
    <row r="24" spans="1:13" ht="18" customHeight="1">
      <c r="A24" s="19" t="s">
        <v>19</v>
      </c>
      <c r="B24" s="8">
        <v>30</v>
      </c>
      <c r="D24" s="40">
        <f t="shared" si="0"/>
        <v>41318</v>
      </c>
      <c r="E24" s="9">
        <f t="shared" ca="1" si="1"/>
        <v>-1</v>
      </c>
      <c r="F24"/>
      <c r="G24" s="42">
        <f t="shared" si="2"/>
        <v>-30</v>
      </c>
      <c r="H24" s="30">
        <f t="shared" ca="1" si="3"/>
        <v>-41349</v>
      </c>
      <c r="J24" s="45">
        <f t="shared" si="4"/>
        <v>-30</v>
      </c>
      <c r="K24" s="31">
        <f t="shared" ca="1" si="5"/>
        <v>-41349</v>
      </c>
      <c r="M24" s="31" t="e">
        <f ca="1">#REF!-$A$17</f>
        <v>#REF!</v>
      </c>
    </row>
    <row r="25" spans="1:13" ht="18" customHeight="1">
      <c r="A25" s="32" t="s">
        <v>20</v>
      </c>
      <c r="B25" s="8">
        <v>30</v>
      </c>
      <c r="D25" s="40">
        <f t="shared" si="0"/>
        <v>41318</v>
      </c>
      <c r="E25" s="9">
        <f t="shared" ca="1" si="1"/>
        <v>-1</v>
      </c>
      <c r="F25"/>
      <c r="G25" s="42">
        <f t="shared" si="2"/>
        <v>-30</v>
      </c>
      <c r="H25" s="30">
        <f t="shared" ca="1" si="3"/>
        <v>-41349</v>
      </c>
      <c r="J25" s="45">
        <f t="shared" si="4"/>
        <v>-30</v>
      </c>
      <c r="K25" s="31">
        <f t="shared" ca="1" si="5"/>
        <v>-41349</v>
      </c>
      <c r="M25" s="31" t="e">
        <f ca="1">#REF!-$A$17</f>
        <v>#REF!</v>
      </c>
    </row>
    <row r="26" spans="1:13" ht="18" customHeight="1">
      <c r="A26" s="32" t="s">
        <v>21</v>
      </c>
      <c r="B26" s="8">
        <v>30</v>
      </c>
      <c r="D26" s="40">
        <f t="shared" si="0"/>
        <v>41318</v>
      </c>
      <c r="E26" s="9">
        <f t="shared" ca="1" si="1"/>
        <v>-1</v>
      </c>
      <c r="F26"/>
      <c r="G26" s="42">
        <f t="shared" si="2"/>
        <v>-30</v>
      </c>
      <c r="H26" s="30">
        <f t="shared" ca="1" si="3"/>
        <v>-41349</v>
      </c>
      <c r="J26" s="45">
        <f t="shared" si="4"/>
        <v>-30</v>
      </c>
      <c r="K26" s="31">
        <f t="shared" ca="1" si="5"/>
        <v>-41349</v>
      </c>
      <c r="M26" s="31" t="e">
        <f ca="1">#REF!-$A$17</f>
        <v>#REF!</v>
      </c>
    </row>
    <row r="27" spans="1:13" ht="18" customHeight="1">
      <c r="A27" s="32" t="s">
        <v>22</v>
      </c>
      <c r="B27" s="8">
        <v>30</v>
      </c>
      <c r="D27" s="40">
        <f t="shared" si="0"/>
        <v>41318</v>
      </c>
      <c r="E27" s="9">
        <f t="shared" ca="1" si="1"/>
        <v>-1</v>
      </c>
      <c r="F27"/>
      <c r="G27" s="42">
        <f t="shared" si="2"/>
        <v>-30</v>
      </c>
      <c r="H27" s="30">
        <f t="shared" ca="1" si="3"/>
        <v>-41349</v>
      </c>
      <c r="J27" s="45">
        <f t="shared" si="4"/>
        <v>-30</v>
      </c>
      <c r="K27" s="31">
        <f t="shared" ca="1" si="5"/>
        <v>-41349</v>
      </c>
      <c r="M27" s="31" t="e">
        <f ca="1">#REF!-$A$17</f>
        <v>#REF!</v>
      </c>
    </row>
    <row r="28" spans="1:13" ht="18" customHeight="1">
      <c r="A28" s="32" t="s">
        <v>23</v>
      </c>
      <c r="B28" s="8">
        <v>30</v>
      </c>
      <c r="D28" s="40">
        <f t="shared" si="0"/>
        <v>41318</v>
      </c>
      <c r="E28" s="9">
        <f t="shared" ca="1" si="1"/>
        <v>-1</v>
      </c>
      <c r="F28"/>
      <c r="G28" s="42">
        <f t="shared" si="2"/>
        <v>-30</v>
      </c>
      <c r="H28" s="30">
        <f t="shared" ca="1" si="3"/>
        <v>-41349</v>
      </c>
      <c r="J28" s="45">
        <f t="shared" si="4"/>
        <v>-30</v>
      </c>
      <c r="K28" s="31">
        <f t="shared" ca="1" si="5"/>
        <v>-41349</v>
      </c>
      <c r="M28" s="31" t="e">
        <f ca="1">#REF!-$A$17</f>
        <v>#REF!</v>
      </c>
    </row>
    <row r="29" spans="1:13" ht="18" customHeight="1">
      <c r="A29" s="32" t="s">
        <v>24</v>
      </c>
      <c r="B29" s="8">
        <v>28</v>
      </c>
      <c r="D29" s="40">
        <f t="shared" si="0"/>
        <v>41320</v>
      </c>
      <c r="E29" s="9">
        <f t="shared" ca="1" si="1"/>
        <v>1</v>
      </c>
      <c r="F29"/>
      <c r="G29" s="42">
        <f t="shared" si="2"/>
        <v>-28</v>
      </c>
      <c r="H29" s="30">
        <f t="shared" ca="1" si="3"/>
        <v>-41347</v>
      </c>
      <c r="J29" s="45">
        <f t="shared" si="4"/>
        <v>-28</v>
      </c>
      <c r="K29" s="31">
        <f t="shared" ca="1" si="5"/>
        <v>-41347</v>
      </c>
      <c r="M29" s="31" t="e">
        <f ca="1">#REF!-$A$17</f>
        <v>#REF!</v>
      </c>
    </row>
    <row r="30" spans="1:13" ht="18" customHeight="1">
      <c r="A30" s="32" t="s">
        <v>25</v>
      </c>
      <c r="B30" s="8">
        <v>28</v>
      </c>
      <c r="D30" s="40">
        <f t="shared" si="0"/>
        <v>41320</v>
      </c>
      <c r="E30" s="9">
        <f t="shared" ca="1" si="1"/>
        <v>1</v>
      </c>
      <c r="F30"/>
      <c r="G30" s="42">
        <f t="shared" si="2"/>
        <v>-28</v>
      </c>
      <c r="H30" s="30">
        <f t="shared" ca="1" si="3"/>
        <v>-41347</v>
      </c>
      <c r="J30" s="45">
        <f t="shared" si="4"/>
        <v>-28</v>
      </c>
      <c r="K30" s="31">
        <f t="shared" ca="1" si="5"/>
        <v>-41347</v>
      </c>
      <c r="M30" s="31" t="e">
        <f ca="1">#REF!-$A$17</f>
        <v>#REF!</v>
      </c>
    </row>
    <row r="31" spans="1:13" ht="18" customHeight="1">
      <c r="A31" s="32" t="s">
        <v>26</v>
      </c>
      <c r="B31" s="8">
        <v>20</v>
      </c>
      <c r="D31" s="40">
        <f t="shared" si="0"/>
        <v>41328</v>
      </c>
      <c r="E31" s="9">
        <f t="shared" ca="1" si="1"/>
        <v>9</v>
      </c>
      <c r="F31"/>
      <c r="G31" s="42">
        <f t="shared" si="2"/>
        <v>-20</v>
      </c>
      <c r="H31" s="30">
        <f t="shared" ca="1" si="3"/>
        <v>-41339</v>
      </c>
      <c r="J31" s="45">
        <f t="shared" si="4"/>
        <v>-20</v>
      </c>
      <c r="K31" s="31">
        <f t="shared" ca="1" si="5"/>
        <v>-41339</v>
      </c>
      <c r="M31" s="31" t="e">
        <f ca="1">#REF!-$A$17</f>
        <v>#REF!</v>
      </c>
    </row>
    <row r="32" spans="1:13" ht="18" customHeight="1">
      <c r="A32" s="32" t="s">
        <v>27</v>
      </c>
      <c r="B32" s="8">
        <v>18</v>
      </c>
      <c r="D32" s="40">
        <f t="shared" si="0"/>
        <v>41330</v>
      </c>
      <c r="E32" s="9">
        <f t="shared" ca="1" si="1"/>
        <v>11</v>
      </c>
      <c r="F32"/>
      <c r="G32" s="42">
        <f t="shared" si="2"/>
        <v>-18</v>
      </c>
      <c r="H32" s="30">
        <f t="shared" ca="1" si="3"/>
        <v>-41337</v>
      </c>
      <c r="J32" s="45">
        <f t="shared" si="4"/>
        <v>-18</v>
      </c>
      <c r="K32" s="31">
        <f t="shared" ca="1" si="5"/>
        <v>-41337</v>
      </c>
      <c r="M32" s="31" t="e">
        <f ca="1">#REF!-$A$17</f>
        <v>#REF!</v>
      </c>
    </row>
    <row r="33" spans="1:13" ht="18" customHeight="1">
      <c r="A33" s="32" t="s">
        <v>28</v>
      </c>
      <c r="B33" s="8">
        <v>15</v>
      </c>
      <c r="D33" s="40">
        <f t="shared" si="0"/>
        <v>41333</v>
      </c>
      <c r="E33" s="9">
        <f t="shared" ca="1" si="1"/>
        <v>14</v>
      </c>
      <c r="F33"/>
      <c r="G33" s="42">
        <f t="shared" si="2"/>
        <v>-15</v>
      </c>
      <c r="H33" s="30">
        <f t="shared" ca="1" si="3"/>
        <v>-41334</v>
      </c>
      <c r="J33" s="45">
        <f t="shared" si="4"/>
        <v>-15</v>
      </c>
      <c r="K33" s="31">
        <f t="shared" ca="1" si="5"/>
        <v>-41334</v>
      </c>
      <c r="M33" s="31" t="e">
        <f ca="1">#REF!-$A$17</f>
        <v>#REF!</v>
      </c>
    </row>
    <row r="34" spans="1:13" ht="18" customHeight="1">
      <c r="A34" s="32" t="s">
        <v>29</v>
      </c>
      <c r="B34" s="8">
        <v>15</v>
      </c>
      <c r="D34" s="40">
        <f t="shared" si="0"/>
        <v>41333</v>
      </c>
      <c r="E34" s="9">
        <f t="shared" ca="1" si="1"/>
        <v>14</v>
      </c>
      <c r="F34"/>
      <c r="G34" s="42">
        <f t="shared" si="2"/>
        <v>-15</v>
      </c>
      <c r="H34" s="30">
        <f t="shared" ca="1" si="3"/>
        <v>-41334</v>
      </c>
      <c r="J34" s="45">
        <f t="shared" si="4"/>
        <v>-15</v>
      </c>
      <c r="K34" s="31">
        <f t="shared" ca="1" si="5"/>
        <v>-41334</v>
      </c>
      <c r="M34" s="31" t="e">
        <f ca="1">#REF!-$A$17</f>
        <v>#REF!</v>
      </c>
    </row>
    <row r="35" spans="1:13" ht="18" customHeight="1">
      <c r="A35" s="32" t="s">
        <v>30</v>
      </c>
      <c r="B35" s="8">
        <v>10</v>
      </c>
      <c r="D35" s="40">
        <f t="shared" si="0"/>
        <v>41338</v>
      </c>
      <c r="E35" s="9">
        <f t="shared" ca="1" si="1"/>
        <v>19</v>
      </c>
      <c r="F35"/>
      <c r="G35" s="42">
        <f t="shared" si="2"/>
        <v>-10</v>
      </c>
      <c r="H35" s="30">
        <f t="shared" ca="1" si="3"/>
        <v>-41329</v>
      </c>
      <c r="J35" s="45">
        <f t="shared" si="4"/>
        <v>-10</v>
      </c>
      <c r="K35" s="31">
        <f t="shared" ca="1" si="5"/>
        <v>-41329</v>
      </c>
      <c r="M35" s="31" t="e">
        <f ca="1">#REF!-$A$17</f>
        <v>#REF!</v>
      </c>
    </row>
    <row r="36" spans="1:13" ht="18" customHeight="1">
      <c r="A36" s="32" t="s">
        <v>31</v>
      </c>
      <c r="B36" s="8">
        <v>10</v>
      </c>
      <c r="D36" s="40">
        <f t="shared" si="0"/>
        <v>41338</v>
      </c>
      <c r="E36" s="9">
        <f t="shared" ca="1" si="1"/>
        <v>19</v>
      </c>
      <c r="F36"/>
      <c r="G36" s="42">
        <f t="shared" si="2"/>
        <v>-10</v>
      </c>
      <c r="H36" s="30">
        <f t="shared" ca="1" si="3"/>
        <v>-41329</v>
      </c>
      <c r="J36" s="45">
        <f t="shared" si="4"/>
        <v>-10</v>
      </c>
      <c r="K36" s="31">
        <f t="shared" ca="1" si="5"/>
        <v>-41329</v>
      </c>
      <c r="M36" s="31" t="e">
        <f ca="1">#REF!-$A$17</f>
        <v>#REF!</v>
      </c>
    </row>
    <row r="37" spans="1:13" ht="18" customHeight="1">
      <c r="A37" s="32" t="s">
        <v>32</v>
      </c>
      <c r="B37" s="8">
        <v>8</v>
      </c>
      <c r="D37" s="40">
        <f t="shared" si="0"/>
        <v>41340</v>
      </c>
      <c r="E37" s="9">
        <f t="shared" ca="1" si="1"/>
        <v>21</v>
      </c>
      <c r="F37"/>
      <c r="G37" s="42">
        <f t="shared" si="2"/>
        <v>-8</v>
      </c>
      <c r="H37" s="30">
        <f t="shared" ca="1" si="3"/>
        <v>-41327</v>
      </c>
      <c r="J37" s="45">
        <f t="shared" si="4"/>
        <v>-8</v>
      </c>
      <c r="K37" s="31">
        <f t="shared" ca="1" si="5"/>
        <v>-41327</v>
      </c>
      <c r="M37" s="31" t="e">
        <f ca="1">#REF!-$A$17</f>
        <v>#REF!</v>
      </c>
    </row>
    <row r="38" spans="1:13" ht="18" customHeight="1">
      <c r="A38" s="32" t="s">
        <v>33</v>
      </c>
      <c r="B38" s="8">
        <v>8</v>
      </c>
      <c r="D38" s="40">
        <f t="shared" si="0"/>
        <v>41340</v>
      </c>
      <c r="E38" s="9">
        <f t="shared" ca="1" si="1"/>
        <v>21</v>
      </c>
      <c r="F38"/>
      <c r="G38" s="42">
        <f t="shared" si="2"/>
        <v>-8</v>
      </c>
      <c r="H38" s="30">
        <f t="shared" ca="1" si="3"/>
        <v>-41327</v>
      </c>
      <c r="J38" s="45">
        <f t="shared" si="4"/>
        <v>-8</v>
      </c>
      <c r="K38" s="31">
        <f t="shared" ca="1" si="5"/>
        <v>-41327</v>
      </c>
      <c r="M38" s="31" t="e">
        <f ca="1">#REF!-$A$17</f>
        <v>#REF!</v>
      </c>
    </row>
    <row r="39" spans="1:13" ht="18" customHeight="1">
      <c r="A39" s="113" t="s">
        <v>354</v>
      </c>
      <c r="B39" s="8">
        <v>7</v>
      </c>
      <c r="D39" s="40">
        <f t="shared" si="0"/>
        <v>41341</v>
      </c>
      <c r="E39" s="9">
        <f t="shared" ref="E39" ca="1" si="6">D39-$A$17</f>
        <v>22</v>
      </c>
      <c r="F39"/>
      <c r="G39" s="42">
        <f t="shared" si="2"/>
        <v>-7</v>
      </c>
      <c r="H39" s="30">
        <f t="shared" ref="H39" ca="1" si="7">G39-$A$17</f>
        <v>-41326</v>
      </c>
      <c r="J39" s="45">
        <f t="shared" si="4"/>
        <v>-7</v>
      </c>
      <c r="K39" s="31">
        <f t="shared" ref="K39" ca="1" si="8">J39-$A$17</f>
        <v>-41326</v>
      </c>
      <c r="M39" s="31" t="e">
        <f ca="1">#REF!-$A$17</f>
        <v>#REF!</v>
      </c>
    </row>
    <row r="40" spans="1:13" ht="18" customHeight="1">
      <c r="A40" s="32" t="s">
        <v>34</v>
      </c>
      <c r="B40" s="8">
        <v>7</v>
      </c>
      <c r="D40" s="40">
        <f t="shared" si="0"/>
        <v>41341</v>
      </c>
      <c r="E40" s="9">
        <f t="shared" ca="1" si="1"/>
        <v>22</v>
      </c>
      <c r="F40"/>
      <c r="G40" s="42">
        <f t="shared" si="2"/>
        <v>-7</v>
      </c>
      <c r="H40" s="30">
        <f t="shared" ca="1" si="3"/>
        <v>-41326</v>
      </c>
      <c r="J40" s="45">
        <f t="shared" si="4"/>
        <v>-7</v>
      </c>
      <c r="K40" s="31">
        <f t="shared" ca="1" si="5"/>
        <v>-41326</v>
      </c>
      <c r="M40" s="31" t="e">
        <f ca="1">#REF!-$A$17</f>
        <v>#REF!</v>
      </c>
    </row>
    <row r="41" spans="1:13" ht="18" customHeight="1">
      <c r="A41" s="32" t="s">
        <v>35</v>
      </c>
      <c r="B41" s="8">
        <v>7</v>
      </c>
      <c r="D41" s="40">
        <f t="shared" si="0"/>
        <v>41341</v>
      </c>
      <c r="E41" s="9">
        <f t="shared" ca="1" si="1"/>
        <v>22</v>
      </c>
      <c r="F41"/>
      <c r="G41" s="42">
        <f t="shared" si="2"/>
        <v>-7</v>
      </c>
      <c r="H41" s="30">
        <f t="shared" ca="1" si="3"/>
        <v>-41326</v>
      </c>
      <c r="J41" s="45">
        <f t="shared" si="4"/>
        <v>-7</v>
      </c>
      <c r="K41" s="31">
        <f t="shared" ca="1" si="5"/>
        <v>-41326</v>
      </c>
      <c r="M41" s="31" t="e">
        <f ca="1">#REF!-$A$17</f>
        <v>#REF!</v>
      </c>
    </row>
    <row r="42" spans="1:13" ht="18" customHeight="1">
      <c r="A42" s="32" t="s">
        <v>36</v>
      </c>
      <c r="B42" s="8">
        <v>6</v>
      </c>
      <c r="D42" s="40">
        <f t="shared" si="0"/>
        <v>41342</v>
      </c>
      <c r="E42" s="9">
        <f t="shared" ca="1" si="1"/>
        <v>23</v>
      </c>
      <c r="F42"/>
      <c r="G42" s="42">
        <f t="shared" si="2"/>
        <v>-6</v>
      </c>
      <c r="H42" s="30">
        <f t="shared" ca="1" si="3"/>
        <v>-41325</v>
      </c>
      <c r="J42" s="45">
        <f t="shared" si="4"/>
        <v>-6</v>
      </c>
      <c r="K42" s="31">
        <f t="shared" ca="1" si="5"/>
        <v>-41325</v>
      </c>
      <c r="M42" s="31" t="e">
        <f ca="1">#REF!-$A$17</f>
        <v>#REF!</v>
      </c>
    </row>
    <row r="43" spans="1:13" ht="18" customHeight="1">
      <c r="A43" s="32" t="s">
        <v>37</v>
      </c>
      <c r="B43" s="8">
        <v>5</v>
      </c>
      <c r="D43" s="40">
        <f t="shared" si="0"/>
        <v>41343</v>
      </c>
      <c r="E43" s="9">
        <f t="shared" ca="1" si="1"/>
        <v>24</v>
      </c>
      <c r="F43"/>
      <c r="G43" s="42">
        <f t="shared" si="2"/>
        <v>-5</v>
      </c>
      <c r="H43" s="30">
        <f t="shared" ca="1" si="3"/>
        <v>-41324</v>
      </c>
      <c r="J43" s="45">
        <f t="shared" si="4"/>
        <v>-5</v>
      </c>
      <c r="K43" s="31">
        <f t="shared" ca="1" si="5"/>
        <v>-41324</v>
      </c>
      <c r="M43" s="31" t="e">
        <f ca="1">#REF!-$A$17</f>
        <v>#REF!</v>
      </c>
    </row>
    <row r="44" spans="1:13" ht="18" customHeight="1">
      <c r="A44" s="32" t="s">
        <v>38</v>
      </c>
      <c r="B44" s="8">
        <v>5</v>
      </c>
      <c r="D44" s="40">
        <f t="shared" si="0"/>
        <v>41343</v>
      </c>
      <c r="E44" s="9">
        <f t="shared" ca="1" si="1"/>
        <v>24</v>
      </c>
      <c r="F44"/>
      <c r="G44" s="42">
        <f t="shared" si="2"/>
        <v>-5</v>
      </c>
      <c r="H44" s="30">
        <f t="shared" ca="1" si="3"/>
        <v>-41324</v>
      </c>
      <c r="J44" s="45">
        <f t="shared" si="4"/>
        <v>-5</v>
      </c>
      <c r="K44" s="31">
        <f t="shared" ca="1" si="5"/>
        <v>-41324</v>
      </c>
      <c r="M44" s="31" t="e">
        <f ca="1">#REF!-$A$17</f>
        <v>#REF!</v>
      </c>
    </row>
    <row r="45" spans="1:13" ht="18" customHeight="1">
      <c r="A45" s="32" t="s">
        <v>39</v>
      </c>
      <c r="B45" s="8">
        <v>3</v>
      </c>
      <c r="D45" s="40">
        <f t="shared" si="0"/>
        <v>41345</v>
      </c>
      <c r="E45" s="9">
        <f t="shared" ca="1" si="1"/>
        <v>26</v>
      </c>
      <c r="F45"/>
      <c r="G45" s="42">
        <f t="shared" si="2"/>
        <v>-3</v>
      </c>
      <c r="H45" s="30">
        <f t="shared" ca="1" si="3"/>
        <v>-41322</v>
      </c>
      <c r="J45" s="45">
        <f t="shared" si="4"/>
        <v>-3</v>
      </c>
      <c r="K45" s="31">
        <f t="shared" ca="1" si="5"/>
        <v>-41322</v>
      </c>
      <c r="M45" s="31" t="e">
        <f ca="1">#REF!-$A$17</f>
        <v>#REF!</v>
      </c>
    </row>
    <row r="46" spans="1:13" ht="18" customHeight="1">
      <c r="A46" s="32" t="s">
        <v>40</v>
      </c>
      <c r="B46" s="8">
        <v>3</v>
      </c>
      <c r="D46" s="40">
        <f t="shared" si="0"/>
        <v>41345</v>
      </c>
      <c r="E46" s="9">
        <f t="shared" ca="1" si="1"/>
        <v>26</v>
      </c>
      <c r="F46"/>
      <c r="G46" s="42">
        <f t="shared" si="2"/>
        <v>-3</v>
      </c>
      <c r="H46" s="30">
        <f t="shared" ca="1" si="3"/>
        <v>-41322</v>
      </c>
      <c r="J46" s="45">
        <f t="shared" si="4"/>
        <v>-3</v>
      </c>
      <c r="K46" s="31">
        <f t="shared" ca="1" si="5"/>
        <v>-41322</v>
      </c>
      <c r="M46" s="31" t="e">
        <f ca="1">#REF!-$A$17</f>
        <v>#REF!</v>
      </c>
    </row>
    <row r="47" spans="1:13" ht="18" customHeight="1">
      <c r="A47" s="32" t="s">
        <v>41</v>
      </c>
      <c r="B47" s="8">
        <v>1</v>
      </c>
      <c r="D47" s="40">
        <f t="shared" si="0"/>
        <v>41347</v>
      </c>
      <c r="E47" s="9">
        <f t="shared" ca="1" si="1"/>
        <v>28</v>
      </c>
      <c r="F47"/>
      <c r="G47" s="42">
        <f t="shared" si="2"/>
        <v>-1</v>
      </c>
      <c r="H47" s="30">
        <f t="shared" ca="1" si="3"/>
        <v>-41320</v>
      </c>
      <c r="J47" s="45">
        <f t="shared" si="4"/>
        <v>-1</v>
      </c>
      <c r="K47" s="31">
        <f t="shared" ca="1" si="5"/>
        <v>-41320</v>
      </c>
      <c r="M47" s="31" t="e">
        <f ca="1">#REF!-$A$17</f>
        <v>#REF!</v>
      </c>
    </row>
    <row r="48" spans="1:13" ht="18" customHeight="1">
      <c r="A48" s="32" t="s">
        <v>42</v>
      </c>
      <c r="B48" s="8">
        <v>-3</v>
      </c>
      <c r="D48" s="40">
        <f t="shared" si="0"/>
        <v>41351</v>
      </c>
      <c r="E48" s="9">
        <f t="shared" ca="1" si="1"/>
        <v>32</v>
      </c>
      <c r="F48"/>
      <c r="G48" s="42">
        <f t="shared" si="2"/>
        <v>3</v>
      </c>
      <c r="H48" s="30">
        <f t="shared" ca="1" si="3"/>
        <v>-41316</v>
      </c>
      <c r="J48" s="45">
        <f t="shared" si="4"/>
        <v>3</v>
      </c>
      <c r="K48" s="31">
        <f t="shared" ca="1" si="5"/>
        <v>-41316</v>
      </c>
      <c r="M48" s="31" t="e">
        <f ca="1">#REF!-$A$17</f>
        <v>#REF!</v>
      </c>
    </row>
    <row r="49" spans="1:13" ht="18" customHeight="1">
      <c r="A49" s="32" t="s">
        <v>43</v>
      </c>
      <c r="B49" s="8">
        <v>-5</v>
      </c>
      <c r="D49" s="40">
        <f t="shared" si="0"/>
        <v>41353</v>
      </c>
      <c r="E49" s="9">
        <f t="shared" ca="1" si="1"/>
        <v>34</v>
      </c>
      <c r="F49"/>
      <c r="G49" s="42">
        <f t="shared" si="2"/>
        <v>5</v>
      </c>
      <c r="H49" s="30">
        <f t="shared" ca="1" si="3"/>
        <v>-41314</v>
      </c>
      <c r="J49" s="45">
        <f t="shared" si="4"/>
        <v>5</v>
      </c>
      <c r="K49" s="31">
        <f t="shared" ca="1" si="5"/>
        <v>-41314</v>
      </c>
      <c r="M49" s="31" t="e">
        <f ca="1">#REF!-$A$17</f>
        <v>#REF!</v>
      </c>
    </row>
    <row r="50" spans="1:13" ht="18" customHeight="1">
      <c r="A50" s="32" t="s">
        <v>44</v>
      </c>
      <c r="B50" s="8">
        <v>-5</v>
      </c>
      <c r="D50" s="40">
        <f t="shared" si="0"/>
        <v>41353</v>
      </c>
      <c r="E50" s="9">
        <f t="shared" ca="1" si="1"/>
        <v>34</v>
      </c>
      <c r="F50"/>
      <c r="G50" s="42">
        <f t="shared" si="2"/>
        <v>5</v>
      </c>
      <c r="H50" s="30">
        <f t="shared" ca="1" si="3"/>
        <v>-41314</v>
      </c>
      <c r="J50" s="45">
        <f t="shared" si="4"/>
        <v>5</v>
      </c>
      <c r="K50" s="31">
        <f t="shared" ca="1" si="5"/>
        <v>-41314</v>
      </c>
      <c r="M50" s="31" t="e">
        <f ca="1">#REF!-$A$17</f>
        <v>#REF!</v>
      </c>
    </row>
    <row r="51" spans="1:13" ht="18" customHeight="1">
      <c r="A51" s="32" t="s">
        <v>45</v>
      </c>
      <c r="B51" s="8">
        <v>-5</v>
      </c>
      <c r="D51" s="40">
        <f t="shared" si="0"/>
        <v>41353</v>
      </c>
      <c r="E51" s="9">
        <f t="shared" ca="1" si="1"/>
        <v>34</v>
      </c>
      <c r="F51"/>
      <c r="G51" s="42">
        <f t="shared" si="2"/>
        <v>5</v>
      </c>
      <c r="H51" s="30">
        <f t="shared" ca="1" si="3"/>
        <v>-41314</v>
      </c>
      <c r="J51" s="45">
        <f t="shared" si="4"/>
        <v>5</v>
      </c>
      <c r="K51" s="31">
        <f t="shared" ca="1" si="5"/>
        <v>-41314</v>
      </c>
      <c r="M51" s="31" t="e">
        <f ca="1">#REF!-$A$17</f>
        <v>#REF!</v>
      </c>
    </row>
    <row r="53" spans="1:13" ht="18" customHeight="1">
      <c r="D53" s="117" t="s">
        <v>364</v>
      </c>
    </row>
    <row r="54" spans="1:13" ht="18" customHeight="1">
      <c r="D54" s="117" t="s">
        <v>365</v>
      </c>
    </row>
    <row r="55" spans="1:13" ht="18" customHeight="1">
      <c r="D55" s="117" t="s">
        <v>366</v>
      </c>
    </row>
    <row r="56" spans="1:13" ht="18" customHeight="1">
      <c r="D56" s="117" t="s">
        <v>367</v>
      </c>
    </row>
  </sheetData>
  <mergeCells count="1">
    <mergeCell ref="B16:B17"/>
  </mergeCells>
  <conditionalFormatting sqref="K18:K51 H18:H51 E18:E51">
    <cfRule type="cellIs" dxfId="5" priority="4" stopIfTrue="1" operator="between">
      <formula>0</formula>
      <formula>30</formula>
    </cfRule>
    <cfRule type="cellIs" dxfId="4" priority="5" stopIfTrue="1" operator="between">
      <formula>0</formula>
      <formula>-100</formula>
    </cfRule>
    <cfRule type="cellIs" dxfId="3" priority="6" stopIfTrue="1" operator="greaterThan">
      <formula>30</formula>
    </cfRule>
  </conditionalFormatting>
  <conditionalFormatting sqref="M18:M51">
    <cfRule type="cellIs" dxfId="2" priority="1" stopIfTrue="1" operator="between">
      <formula>0</formula>
      <formula>30</formula>
    </cfRule>
    <cfRule type="cellIs" dxfId="1" priority="2" stopIfTrue="1" operator="between">
      <formula>0</formula>
      <formula>-100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C14" sqref="C14"/>
    </sheetView>
  </sheetViews>
  <sheetFormatPr defaultColWidth="17.140625" defaultRowHeight="12.75" customHeight="1"/>
  <cols>
    <col min="1" max="1" width="13.85546875" customWidth="1"/>
    <col min="2" max="2" width="18.42578125" customWidth="1"/>
    <col min="3" max="3" width="17.140625" customWidth="1"/>
    <col min="4" max="5" width="19.140625" customWidth="1"/>
  </cols>
  <sheetData>
    <row r="1" spans="1:6" ht="12.75" customHeight="1">
      <c r="C1" s="53" t="str">
        <f>(Timeline!D15)</f>
        <v>Event Example</v>
      </c>
      <c r="D1" s="58" t="str">
        <f>Timeline!G15</f>
        <v>Event 2</v>
      </c>
      <c r="E1" s="66" t="str">
        <f>Timeline!J15</f>
        <v>Event 3</v>
      </c>
    </row>
    <row r="2" spans="1:6" ht="18" customHeight="1">
      <c r="A2" s="9"/>
      <c r="B2" s="9"/>
      <c r="C2" s="53" t="str">
        <f>Timeline!D17</f>
        <v>A11</v>
      </c>
      <c r="D2" s="59"/>
      <c r="E2" s="67"/>
    </row>
    <row r="3" spans="1:6" ht="18" customHeight="1">
      <c r="A3" s="9"/>
      <c r="B3" s="9" t="s">
        <v>46</v>
      </c>
      <c r="C3" s="54">
        <f>Timeline!D16</f>
        <v>41348</v>
      </c>
      <c r="D3" s="60">
        <f>Timeline!G16</f>
        <v>0</v>
      </c>
      <c r="E3" s="68">
        <f>Timeline!J16</f>
        <v>0</v>
      </c>
    </row>
    <row r="4" spans="1:6" ht="18" customHeight="1">
      <c r="A4" s="9"/>
      <c r="B4" s="9" t="s">
        <v>47</v>
      </c>
      <c r="C4" s="46"/>
      <c r="D4" s="61"/>
      <c r="E4" s="44"/>
    </row>
    <row r="5" spans="1:6" ht="18" customHeight="1">
      <c r="A5" s="9"/>
      <c r="B5" s="9" t="s">
        <v>48</v>
      </c>
      <c r="C5" s="46"/>
      <c r="D5" s="61"/>
      <c r="E5" s="44"/>
    </row>
    <row r="6" spans="1:6" ht="18" customHeight="1">
      <c r="A6" s="9"/>
      <c r="B6" s="9" t="s">
        <v>49</v>
      </c>
      <c r="C6" s="55"/>
      <c r="D6" s="61"/>
      <c r="E6" s="44"/>
    </row>
    <row r="7" spans="1:6" ht="18" customHeight="1">
      <c r="A7" s="9"/>
      <c r="B7" s="9" t="s">
        <v>50</v>
      </c>
      <c r="C7" s="46"/>
      <c r="D7" s="61"/>
      <c r="E7" s="44"/>
    </row>
    <row r="8" spans="1:6" ht="18" customHeight="1">
      <c r="A8" s="9"/>
      <c r="B8" s="9" t="s">
        <v>51</v>
      </c>
      <c r="C8" s="46"/>
      <c r="D8" s="61"/>
      <c r="E8" s="44"/>
    </row>
    <row r="9" spans="1:6" ht="18" customHeight="1">
      <c r="A9" s="9"/>
      <c r="B9" s="101" t="s">
        <v>348</v>
      </c>
      <c r="C9" s="46"/>
      <c r="D9" s="61"/>
      <c r="E9" s="44"/>
    </row>
    <row r="10" spans="1:6" ht="18" customHeight="1">
      <c r="A10" s="9"/>
      <c r="B10" s="101" t="s">
        <v>349</v>
      </c>
      <c r="C10" s="46"/>
      <c r="D10" s="61"/>
      <c r="E10" s="44"/>
      <c r="F10" t="s">
        <v>350</v>
      </c>
    </row>
    <row r="11" spans="1:6" ht="18" customHeight="1">
      <c r="A11" s="9"/>
      <c r="B11" s="9" t="s">
        <v>52</v>
      </c>
      <c r="C11" s="55"/>
      <c r="D11" s="62"/>
      <c r="E11" s="69"/>
    </row>
    <row r="12" spans="1:6" ht="18" customHeight="1">
      <c r="A12" s="9"/>
      <c r="B12" s="9" t="s">
        <v>53</v>
      </c>
      <c r="C12" s="46"/>
      <c r="D12" s="61"/>
      <c r="E12" s="44"/>
    </row>
    <row r="13" spans="1:6" ht="18" customHeight="1">
      <c r="A13" s="9"/>
      <c r="B13" s="9" t="s">
        <v>54</v>
      </c>
      <c r="C13" s="46"/>
      <c r="D13" s="61"/>
      <c r="E13" s="44"/>
    </row>
    <row r="14" spans="1:6" ht="18" customHeight="1">
      <c r="A14" s="9"/>
      <c r="B14" s="9" t="s">
        <v>55</v>
      </c>
      <c r="C14" s="103">
        <f>'Event Budgets'!C25</f>
        <v>1550</v>
      </c>
      <c r="D14" s="104">
        <f>'Event Budgets'!D25</f>
        <v>0</v>
      </c>
      <c r="E14" s="105">
        <f>'Event Budgets'!E25</f>
        <v>0</v>
      </c>
    </row>
    <row r="15" spans="1:6" ht="18" customHeight="1">
      <c r="A15" s="9"/>
      <c r="B15" s="9" t="s">
        <v>56</v>
      </c>
      <c r="C15" s="55" t="s">
        <v>57</v>
      </c>
      <c r="D15" s="63"/>
      <c r="E15" s="70"/>
    </row>
    <row r="16" spans="1:6" ht="18" customHeight="1">
      <c r="A16" s="9"/>
      <c r="B16" s="9" t="s">
        <v>58</v>
      </c>
      <c r="C16" s="55" t="s">
        <v>59</v>
      </c>
      <c r="D16" s="62" t="s">
        <v>59</v>
      </c>
      <c r="E16" s="44" t="s">
        <v>59</v>
      </c>
    </row>
    <row r="17" spans="1:5" ht="18" customHeight="1">
      <c r="A17" s="9"/>
      <c r="B17" s="9" t="s">
        <v>60</v>
      </c>
      <c r="C17" s="55">
        <v>3</v>
      </c>
      <c r="D17" s="62">
        <v>4</v>
      </c>
      <c r="E17" s="69">
        <v>4</v>
      </c>
    </row>
    <row r="18" spans="1:5" ht="18" customHeight="1">
      <c r="A18" s="17"/>
      <c r="B18" s="17" t="s">
        <v>61</v>
      </c>
      <c r="C18" s="92" t="s">
        <v>327</v>
      </c>
      <c r="D18" s="94" t="s">
        <v>329</v>
      </c>
      <c r="E18" s="93" t="s">
        <v>328</v>
      </c>
    </row>
    <row r="19" spans="1:5" ht="18" customHeight="1">
      <c r="A19" s="115" t="s">
        <v>62</v>
      </c>
      <c r="B19" s="10" t="s">
        <v>63</v>
      </c>
      <c r="C19" s="57">
        <v>3</v>
      </c>
      <c r="D19" s="65">
        <v>4</v>
      </c>
      <c r="E19" s="71">
        <v>4</v>
      </c>
    </row>
    <row r="20" spans="1:5" ht="18" customHeight="1">
      <c r="A20" s="116"/>
      <c r="B20" s="17" t="s">
        <v>64</v>
      </c>
      <c r="C20" s="56" t="s">
        <v>57</v>
      </c>
      <c r="D20" s="64" t="s">
        <v>57</v>
      </c>
      <c r="E20" s="72" t="s">
        <v>57</v>
      </c>
    </row>
    <row r="21" spans="1:5" ht="18" customHeight="1">
      <c r="A21" s="115" t="s">
        <v>65</v>
      </c>
      <c r="B21" s="10" t="s">
        <v>63</v>
      </c>
      <c r="C21" s="57">
        <v>1</v>
      </c>
      <c r="D21" s="65">
        <v>1</v>
      </c>
      <c r="E21" s="71">
        <v>1</v>
      </c>
    </row>
    <row r="22" spans="1:5" ht="18" customHeight="1">
      <c r="A22" s="116"/>
      <c r="B22" s="17" t="s">
        <v>64</v>
      </c>
      <c r="C22" s="56">
        <v>2</v>
      </c>
      <c r="D22" s="64">
        <v>2</v>
      </c>
      <c r="E22" s="72">
        <v>2</v>
      </c>
    </row>
    <row r="23" spans="1:5" ht="18" customHeight="1">
      <c r="A23" s="10"/>
      <c r="B23" s="10" t="s">
        <v>66</v>
      </c>
      <c r="C23" s="95">
        <f>SUM(C17)*2</f>
        <v>6</v>
      </c>
      <c r="D23" s="96">
        <f>SUM(D17*2)</f>
        <v>8</v>
      </c>
      <c r="E23" s="97">
        <f>SUM(E17*2)</f>
        <v>8</v>
      </c>
    </row>
    <row r="24" spans="1:5" ht="18" customHeight="1">
      <c r="A24" s="9"/>
      <c r="B24" s="9" t="s">
        <v>67</v>
      </c>
      <c r="C24" s="55" t="s">
        <v>68</v>
      </c>
      <c r="D24" s="62" t="s">
        <v>68</v>
      </c>
      <c r="E24" s="69" t="s">
        <v>68</v>
      </c>
    </row>
    <row r="25" spans="1:5" ht="18" customHeight="1">
      <c r="A25" s="9"/>
      <c r="B25" s="9" t="s">
        <v>69</v>
      </c>
      <c r="C25" s="46" t="s">
        <v>68</v>
      </c>
      <c r="D25" s="62" t="s">
        <v>68</v>
      </c>
      <c r="E25" s="69" t="s">
        <v>68</v>
      </c>
    </row>
    <row r="26" spans="1:5" ht="18" customHeight="1">
      <c r="A26" s="9"/>
      <c r="B26" s="101" t="s">
        <v>358</v>
      </c>
      <c r="C26" s="46">
        <v>20</v>
      </c>
      <c r="D26" s="62">
        <v>20</v>
      </c>
      <c r="E26" s="69">
        <v>20</v>
      </c>
    </row>
    <row r="27" spans="1:5" ht="18" customHeight="1">
      <c r="A27" s="9"/>
      <c r="B27" s="9" t="s">
        <v>70</v>
      </c>
      <c r="C27" s="46"/>
      <c r="D27" s="62"/>
      <c r="E27" s="69"/>
    </row>
    <row r="28" spans="1:5" ht="18" customHeight="1">
      <c r="A28" s="9"/>
      <c r="B28" s="9" t="s">
        <v>71</v>
      </c>
      <c r="C28" s="46" t="s">
        <v>59</v>
      </c>
      <c r="D28" s="62" t="s">
        <v>59</v>
      </c>
      <c r="E28" s="44" t="s">
        <v>59</v>
      </c>
    </row>
    <row r="29" spans="1:5" ht="18" customHeight="1">
      <c r="A29" s="9"/>
      <c r="B29" s="9" t="s">
        <v>47</v>
      </c>
      <c r="C29" s="46" t="s">
        <v>59</v>
      </c>
      <c r="D29" s="62" t="s">
        <v>59</v>
      </c>
      <c r="E29" s="44" t="s">
        <v>59</v>
      </c>
    </row>
    <row r="30" spans="1:5" ht="18" customHeight="1">
      <c r="A30" s="9"/>
      <c r="B30" s="9" t="s">
        <v>72</v>
      </c>
      <c r="C30" s="46" t="s">
        <v>73</v>
      </c>
      <c r="D30" s="61" t="s">
        <v>73</v>
      </c>
      <c r="E30" s="69" t="s">
        <v>73</v>
      </c>
    </row>
    <row r="31" spans="1:5" ht="18" customHeight="1">
      <c r="A31" s="9"/>
      <c r="B31" s="9" t="s">
        <v>74</v>
      </c>
      <c r="C31" s="46" t="s">
        <v>57</v>
      </c>
      <c r="D31" s="61" t="s">
        <v>330</v>
      </c>
      <c r="E31" s="44" t="s">
        <v>331</v>
      </c>
    </row>
    <row r="32" spans="1:5" ht="18" customHeight="1">
      <c r="A32" s="9"/>
      <c r="B32" s="9" t="s">
        <v>75</v>
      </c>
      <c r="C32" s="55">
        <v>1500</v>
      </c>
      <c r="D32" s="62">
        <v>4000</v>
      </c>
      <c r="E32" s="69">
        <v>5000</v>
      </c>
    </row>
    <row r="33" spans="1:6" ht="18" customHeight="1">
      <c r="A33" s="9"/>
      <c r="B33" s="9" t="s">
        <v>76</v>
      </c>
      <c r="C33" s="98">
        <f>SUM((C32/2)*0.3)</f>
        <v>225</v>
      </c>
      <c r="D33" s="99">
        <f>SUM((D32/2)*0.2)+150</f>
        <v>550</v>
      </c>
      <c r="E33" s="100">
        <f>SUM((E32/2)*0.2)+50</f>
        <v>550</v>
      </c>
    </row>
    <row r="34" spans="1:6" ht="18" customHeight="1">
      <c r="A34" s="9"/>
      <c r="B34" s="9" t="s">
        <v>77</v>
      </c>
      <c r="C34" s="98">
        <f>SUM(C33*0.2)+C33</f>
        <v>270</v>
      </c>
      <c r="D34" s="99">
        <f t="shared" ref="D34:E34" si="0">SUM(D33*0.2)+D33</f>
        <v>660</v>
      </c>
      <c r="E34" s="100">
        <f t="shared" si="0"/>
        <v>660</v>
      </c>
    </row>
    <row r="35" spans="1:6" ht="18" customHeight="1">
      <c r="A35" s="9"/>
      <c r="B35" s="101" t="s">
        <v>355</v>
      </c>
      <c r="C35" s="98">
        <f>SUM(C26+15)</f>
        <v>35</v>
      </c>
      <c r="D35" s="99">
        <f t="shared" ref="D35:E35" si="1">SUM(D26+15)</f>
        <v>35</v>
      </c>
      <c r="E35" s="100">
        <f t="shared" si="1"/>
        <v>35</v>
      </c>
      <c r="F35">
        <f>SUM(C35:E35)</f>
        <v>105</v>
      </c>
    </row>
    <row r="36" spans="1:6" ht="18" customHeight="1">
      <c r="A36" s="9"/>
      <c r="B36" s="101" t="s">
        <v>264</v>
      </c>
      <c r="C36" s="98">
        <f>SUM(C33+50)</f>
        <v>275</v>
      </c>
      <c r="D36" s="99">
        <f t="shared" ref="D36:E36" si="2">SUM(D33+50)</f>
        <v>600</v>
      </c>
      <c r="E36" s="100">
        <f t="shared" si="2"/>
        <v>600</v>
      </c>
      <c r="F36">
        <f>SUM(C36:E36)</f>
        <v>1475</v>
      </c>
    </row>
    <row r="37" spans="1:6" ht="18" customHeight="1">
      <c r="A37" s="9"/>
      <c r="B37" s="101" t="s">
        <v>356</v>
      </c>
      <c r="C37" s="98"/>
      <c r="D37" s="99"/>
      <c r="E37" s="100"/>
    </row>
    <row r="38" spans="1:6" ht="18" customHeight="1">
      <c r="A38" s="9"/>
      <c r="B38" s="101" t="s">
        <v>357</v>
      </c>
      <c r="C38" s="98">
        <f>SUM(C33*0.05)+C33</f>
        <v>236.25</v>
      </c>
      <c r="D38" s="99">
        <f t="shared" ref="D38:E38" si="3">SUM(D33*0.05)+D33</f>
        <v>577.5</v>
      </c>
      <c r="E38" s="100">
        <f t="shared" si="3"/>
        <v>577.5</v>
      </c>
      <c r="F38">
        <f>SUM(C38:E38)</f>
        <v>1391.25</v>
      </c>
    </row>
    <row r="39" spans="1:6" ht="18" customHeight="1">
      <c r="A39" s="9"/>
      <c r="B39" s="101"/>
      <c r="C39" s="98"/>
      <c r="D39" s="99"/>
      <c r="E39" s="100"/>
    </row>
    <row r="40" spans="1:6" ht="18" customHeight="1">
      <c r="A40" s="9"/>
      <c r="B40" s="9" t="s">
        <v>78</v>
      </c>
      <c r="C40" s="55">
        <v>1</v>
      </c>
      <c r="D40" s="62">
        <v>1</v>
      </c>
      <c r="E40" s="69">
        <v>1</v>
      </c>
    </row>
    <row r="41" spans="1:6" ht="18" customHeight="1">
      <c r="A41" s="9"/>
      <c r="B41" s="101" t="s">
        <v>333</v>
      </c>
      <c r="C41" s="55">
        <v>1</v>
      </c>
      <c r="D41" s="62">
        <v>3</v>
      </c>
      <c r="E41" s="44">
        <v>2</v>
      </c>
    </row>
    <row r="42" spans="1:6" ht="18" customHeight="1">
      <c r="A42" s="9"/>
      <c r="B42" s="101" t="s">
        <v>332</v>
      </c>
      <c r="C42" s="55">
        <v>1</v>
      </c>
      <c r="D42" s="62">
        <v>1</v>
      </c>
      <c r="E42" s="69">
        <v>2</v>
      </c>
    </row>
    <row r="43" spans="1:6" ht="18" customHeight="1">
      <c r="A43" s="9"/>
      <c r="B43" s="9" t="s">
        <v>79</v>
      </c>
      <c r="C43" s="46" t="s">
        <v>334</v>
      </c>
      <c r="D43" s="61" t="s">
        <v>335</v>
      </c>
      <c r="E43" s="44" t="s">
        <v>336</v>
      </c>
    </row>
    <row r="44" spans="1:6" ht="18" customHeight="1">
      <c r="A44" s="9"/>
      <c r="B44" s="9" t="s">
        <v>81</v>
      </c>
      <c r="C44" s="55">
        <v>65</v>
      </c>
      <c r="D44" s="62">
        <v>65</v>
      </c>
      <c r="E44" s="69">
        <v>65</v>
      </c>
    </row>
    <row r="45" spans="1:6" ht="18" customHeight="1">
      <c r="A45" s="9"/>
      <c r="B45" s="9" t="s">
        <v>82</v>
      </c>
      <c r="C45" s="46" t="s">
        <v>338</v>
      </c>
      <c r="D45" s="61" t="s">
        <v>337</v>
      </c>
      <c r="E45" s="44" t="s">
        <v>345</v>
      </c>
    </row>
    <row r="46" spans="1:6" ht="18" customHeight="1">
      <c r="A46" s="9"/>
      <c r="B46" s="9" t="s">
        <v>83</v>
      </c>
      <c r="C46" s="46" t="s">
        <v>57</v>
      </c>
      <c r="D46" s="62" t="s">
        <v>84</v>
      </c>
      <c r="E46" s="44" t="s">
        <v>342</v>
      </c>
    </row>
    <row r="47" spans="1:6" ht="18" customHeight="1">
      <c r="A47" s="9"/>
      <c r="B47" s="9" t="s">
        <v>85</v>
      </c>
      <c r="C47" s="55" t="s">
        <v>86</v>
      </c>
      <c r="D47" s="102" t="s">
        <v>343</v>
      </c>
      <c r="E47" s="44" t="s">
        <v>339</v>
      </c>
    </row>
    <row r="48" spans="1:6" ht="18" customHeight="1">
      <c r="A48" s="2"/>
      <c r="B48" s="9" t="s">
        <v>87</v>
      </c>
      <c r="C48" s="46" t="s">
        <v>340</v>
      </c>
      <c r="D48" s="61" t="s">
        <v>341</v>
      </c>
      <c r="E48" s="44" t="s">
        <v>342</v>
      </c>
    </row>
    <row r="49" spans="1:5" ht="18.75">
      <c r="A49" s="5"/>
      <c r="B49" s="8"/>
      <c r="C49" s="55"/>
      <c r="D49" s="62"/>
      <c r="E49" s="69"/>
    </row>
    <row r="50" spans="1:5" ht="18.75">
      <c r="A50" s="35"/>
      <c r="B50" s="8"/>
      <c r="C50" s="55"/>
      <c r="D50" s="62"/>
      <c r="E50" s="44" t="s">
        <v>344</v>
      </c>
    </row>
    <row r="51" spans="1:5" ht="18.75">
      <c r="A51" s="35"/>
      <c r="B51" s="8"/>
      <c r="C51" s="55"/>
      <c r="D51" s="62"/>
      <c r="E51" s="69"/>
    </row>
    <row r="52" spans="1:5" ht="18.75">
      <c r="A52" s="35"/>
      <c r="B52" s="8"/>
      <c r="C52" s="55"/>
      <c r="D52" s="62"/>
      <c r="E52" s="69"/>
    </row>
    <row r="53" spans="1:5" ht="18.75">
      <c r="A53" s="35"/>
      <c r="B53" s="8"/>
      <c r="C53" s="55"/>
      <c r="D53" s="62"/>
      <c r="E53" s="69"/>
    </row>
    <row r="54" spans="1:5" ht="18.75">
      <c r="A54" s="35"/>
      <c r="B54" s="8"/>
      <c r="C54" s="55"/>
      <c r="D54" s="62"/>
      <c r="E54" s="69"/>
    </row>
    <row r="55" spans="1:5" ht="18.75">
      <c r="A55" s="35"/>
      <c r="B55" s="8"/>
      <c r="C55" s="55"/>
      <c r="D55" s="62"/>
      <c r="E55" s="69"/>
    </row>
  </sheetData>
  <mergeCells count="2">
    <mergeCell ref="A19:A20"/>
    <mergeCell ref="A21:A2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A30" sqref="A30:B32"/>
    </sheetView>
  </sheetViews>
  <sheetFormatPr defaultColWidth="17.140625" defaultRowHeight="12.75" customHeight="1"/>
  <cols>
    <col min="1" max="1" width="19" customWidth="1"/>
    <col min="2" max="2" width="22.85546875" customWidth="1"/>
    <col min="3" max="6" width="10" customWidth="1"/>
  </cols>
  <sheetData>
    <row r="1" spans="1:6" ht="12.75" customHeight="1">
      <c r="C1" s="82">
        <f>Timeline!D16</f>
        <v>41348</v>
      </c>
      <c r="D1" s="82">
        <f>Timeline!G16</f>
        <v>0</v>
      </c>
      <c r="E1" s="82">
        <f>Timeline!J16</f>
        <v>0</v>
      </c>
    </row>
    <row r="2" spans="1:6" ht="12.75" customHeight="1">
      <c r="C2" t="str">
        <f>Timeline!D15</f>
        <v>Event Example</v>
      </c>
      <c r="D2" t="str">
        <f>Timeline!G15</f>
        <v>Event 2</v>
      </c>
      <c r="E2" t="str">
        <f>Timeline!J15</f>
        <v>Event 3</v>
      </c>
    </row>
    <row r="3" spans="1:6" ht="18" customHeight="1">
      <c r="A3" s="34"/>
      <c r="B3" s="33"/>
      <c r="C3" s="55" t="str">
        <f>Timeline!D17</f>
        <v>A11</v>
      </c>
      <c r="D3" s="62">
        <f>Timeline!G17</f>
        <v>0</v>
      </c>
      <c r="E3" s="69">
        <f>Timeline!J17</f>
        <v>0</v>
      </c>
    </row>
    <row r="4" spans="1:6" ht="18" customHeight="1">
      <c r="A4" s="21" t="s">
        <v>91</v>
      </c>
      <c r="B4" s="16" t="s">
        <v>92</v>
      </c>
      <c r="C4" s="55"/>
      <c r="D4" s="62"/>
      <c r="E4" s="69"/>
      <c r="F4" s="9" t="s">
        <v>90</v>
      </c>
    </row>
    <row r="5" spans="1:6" ht="18" customHeight="1">
      <c r="A5" s="80" t="s">
        <v>95</v>
      </c>
      <c r="B5" s="33" t="s">
        <v>94</v>
      </c>
      <c r="C5" s="73">
        <v>0</v>
      </c>
      <c r="D5" s="76">
        <v>0</v>
      </c>
      <c r="E5" s="78">
        <v>0</v>
      </c>
      <c r="F5" s="15">
        <f>SUM(C5:E5)</f>
        <v>0</v>
      </c>
    </row>
    <row r="6" spans="1:6" ht="18" customHeight="1">
      <c r="A6" s="80" t="s">
        <v>96</v>
      </c>
      <c r="B6" s="81" t="s">
        <v>362</v>
      </c>
      <c r="C6" s="73">
        <f>('Event Planning'!C9-2)*20</f>
        <v>-40</v>
      </c>
      <c r="D6" s="76"/>
      <c r="E6" s="78"/>
      <c r="F6" s="15">
        <f>SUM(C6:E6)</f>
        <v>-40</v>
      </c>
    </row>
    <row r="7" spans="1:6" ht="18" customHeight="1">
      <c r="A7" s="80" t="s">
        <v>96</v>
      </c>
      <c r="B7" s="81" t="s">
        <v>362</v>
      </c>
      <c r="C7" s="73"/>
      <c r="D7" s="76"/>
      <c r="E7" s="78"/>
      <c r="F7" s="15">
        <f>SUM(C7:E7)</f>
        <v>0</v>
      </c>
    </row>
    <row r="8" spans="1:6" ht="18" customHeight="1">
      <c r="A8" s="80" t="s">
        <v>96</v>
      </c>
      <c r="B8" s="81" t="s">
        <v>362</v>
      </c>
      <c r="C8" s="73"/>
      <c r="D8" s="76"/>
      <c r="E8" s="78"/>
      <c r="F8" s="15">
        <f>SUM(C8:E8)</f>
        <v>0</v>
      </c>
    </row>
    <row r="9" spans="1:6" ht="18" customHeight="1">
      <c r="A9" s="80" t="s">
        <v>318</v>
      </c>
      <c r="B9" s="81" t="s">
        <v>362</v>
      </c>
      <c r="C9" s="73"/>
      <c r="D9" s="76"/>
      <c r="E9" s="78"/>
      <c r="F9" s="15">
        <f>SUM(C9:E9)</f>
        <v>0</v>
      </c>
    </row>
    <row r="10" spans="1:6" ht="18" customHeight="1">
      <c r="A10" s="80" t="s">
        <v>95</v>
      </c>
      <c r="B10" s="81" t="s">
        <v>362</v>
      </c>
      <c r="C10" s="73"/>
      <c r="D10" s="76"/>
      <c r="E10" s="78"/>
      <c r="F10" s="15">
        <f>SUM(C10:E10)</f>
        <v>0</v>
      </c>
    </row>
    <row r="11" spans="1:6" ht="18" customHeight="1">
      <c r="A11" s="80" t="s">
        <v>317</v>
      </c>
      <c r="B11" s="81" t="s">
        <v>362</v>
      </c>
      <c r="C11" s="73"/>
      <c r="D11" s="76"/>
      <c r="E11" s="78"/>
      <c r="F11" s="15">
        <f>SUM(C11:E11)</f>
        <v>0</v>
      </c>
    </row>
    <row r="12" spans="1:6" ht="18" customHeight="1">
      <c r="A12" s="14" t="s">
        <v>95</v>
      </c>
      <c r="B12" s="27" t="s">
        <v>362</v>
      </c>
      <c r="C12" s="74"/>
      <c r="D12" s="76"/>
      <c r="E12" s="78"/>
      <c r="F12" s="15">
        <f>SUM(C12:E12)</f>
        <v>0</v>
      </c>
    </row>
    <row r="13" spans="1:6" ht="18" customHeight="1">
      <c r="A13" s="14" t="s">
        <v>93</v>
      </c>
      <c r="B13" s="27" t="s">
        <v>362</v>
      </c>
      <c r="C13" s="73">
        <v>150</v>
      </c>
      <c r="D13" s="76"/>
      <c r="E13" s="78"/>
      <c r="F13" s="15">
        <f>SUM(C13:E13)</f>
        <v>150</v>
      </c>
    </row>
    <row r="14" spans="1:6" ht="18" customHeight="1">
      <c r="A14" s="36"/>
      <c r="B14" s="16" t="s">
        <v>97</v>
      </c>
      <c r="C14" s="75">
        <f>SUM(C6:C13)</f>
        <v>110</v>
      </c>
      <c r="D14" s="77">
        <f>SUM(D6:D13)</f>
        <v>0</v>
      </c>
      <c r="E14" s="79">
        <f>SUM(E6:E13)</f>
        <v>0</v>
      </c>
      <c r="F14" s="15">
        <f>SUM(C14:E14)</f>
        <v>110</v>
      </c>
    </row>
    <row r="15" spans="1:6" ht="18" customHeight="1">
      <c r="A15" s="36"/>
      <c r="B15" s="16" t="s">
        <v>319</v>
      </c>
      <c r="C15" s="83">
        <v>200</v>
      </c>
      <c r="D15" s="84"/>
      <c r="E15" s="85"/>
      <c r="F15" s="15">
        <f>SUM(C15:E15)</f>
        <v>200</v>
      </c>
    </row>
    <row r="16" spans="1:6" ht="18" customHeight="1">
      <c r="A16" s="36"/>
      <c r="B16" s="16" t="s">
        <v>346</v>
      </c>
      <c r="C16" s="83" t="s">
        <v>347</v>
      </c>
      <c r="D16" s="84"/>
      <c r="E16" s="85"/>
      <c r="F16" s="15">
        <f>SUM(C16:E16)</f>
        <v>0</v>
      </c>
    </row>
    <row r="17" spans="1:6" ht="18" customHeight="1">
      <c r="A17" s="36"/>
      <c r="B17" s="16" t="s">
        <v>320</v>
      </c>
      <c r="C17" s="83">
        <v>50</v>
      </c>
      <c r="D17" s="84"/>
      <c r="E17" s="85"/>
      <c r="F17" s="15">
        <f>SUM(C17:E17)</f>
        <v>50</v>
      </c>
    </row>
    <row r="18" spans="1:6" ht="18" customHeight="1">
      <c r="A18" s="36"/>
      <c r="B18" s="16" t="s">
        <v>323</v>
      </c>
      <c r="C18" s="83">
        <v>0</v>
      </c>
      <c r="D18" s="84"/>
      <c r="E18" s="85"/>
      <c r="F18" s="15">
        <f>SUM(C18:E18)</f>
        <v>0</v>
      </c>
    </row>
    <row r="19" spans="1:6" ht="18" customHeight="1">
      <c r="A19" s="34"/>
      <c r="B19" s="4" t="s">
        <v>321</v>
      </c>
      <c r="C19" s="83">
        <v>600</v>
      </c>
      <c r="D19" s="84"/>
      <c r="E19" s="85"/>
      <c r="F19" s="15">
        <f>SUM(C19:E19)</f>
        <v>600</v>
      </c>
    </row>
    <row r="20" spans="1:6" ht="18" customHeight="1">
      <c r="A20" s="34"/>
      <c r="B20" s="4" t="s">
        <v>98</v>
      </c>
      <c r="C20" s="73">
        <v>500</v>
      </c>
      <c r="D20" s="76"/>
      <c r="E20" s="78"/>
      <c r="F20" s="15">
        <f>SUM(C20:E20)</f>
        <v>500</v>
      </c>
    </row>
    <row r="21" spans="1:6" ht="18" customHeight="1">
      <c r="A21" s="34"/>
      <c r="B21" s="4" t="s">
        <v>99</v>
      </c>
      <c r="C21" s="73">
        <v>100</v>
      </c>
      <c r="D21" s="76"/>
      <c r="E21" s="78"/>
      <c r="F21" s="15">
        <f>SUM(C21:E21)</f>
        <v>100</v>
      </c>
    </row>
    <row r="22" spans="1:6" ht="18" customHeight="1">
      <c r="A22" s="36"/>
      <c r="B22" s="16" t="s">
        <v>324</v>
      </c>
      <c r="C22" s="86">
        <f>SUM(C14:C21)</f>
        <v>1560</v>
      </c>
      <c r="D22" s="87">
        <f t="shared" ref="D22:E22" si="0">SUM(D14:D21)</f>
        <v>0</v>
      </c>
      <c r="E22" s="79">
        <f t="shared" si="0"/>
        <v>0</v>
      </c>
      <c r="F22" s="15">
        <f>SUM(C22:E22)</f>
        <v>1560</v>
      </c>
    </row>
    <row r="23" spans="1:6" ht="18" customHeight="1">
      <c r="A23" s="34"/>
      <c r="B23" s="16" t="s">
        <v>100</v>
      </c>
      <c r="C23" s="73">
        <v>550</v>
      </c>
      <c r="D23" s="76"/>
      <c r="E23" s="78"/>
      <c r="F23" s="15">
        <f>SUM(C23:E23)</f>
        <v>550</v>
      </c>
    </row>
    <row r="24" spans="1:6" ht="18" customHeight="1">
      <c r="A24" s="34"/>
      <c r="B24" s="16" t="s">
        <v>351</v>
      </c>
      <c r="C24" s="73">
        <v>1000</v>
      </c>
      <c r="D24" s="76"/>
      <c r="E24" s="78"/>
      <c r="F24" s="15">
        <f>SUM(C24:E24)</f>
        <v>1000</v>
      </c>
    </row>
    <row r="25" spans="1:6" ht="18" customHeight="1">
      <c r="A25" s="34"/>
      <c r="B25" s="16" t="s">
        <v>101</v>
      </c>
      <c r="C25" s="86">
        <f t="shared" ref="C25:D25" si="1">SUM(C23:C24)</f>
        <v>1550</v>
      </c>
      <c r="D25" s="87">
        <f t="shared" si="1"/>
        <v>0</v>
      </c>
      <c r="E25" s="79">
        <f>SUM(E23:E24)</f>
        <v>0</v>
      </c>
      <c r="F25" s="15">
        <f>SUM(C25:E25)</f>
        <v>1550</v>
      </c>
    </row>
    <row r="26" spans="1:6" ht="18" customHeight="1">
      <c r="A26" s="34"/>
      <c r="B26" s="16" t="s">
        <v>322</v>
      </c>
      <c r="C26" s="73">
        <v>1370</v>
      </c>
      <c r="D26" s="76"/>
      <c r="E26" s="78"/>
      <c r="F26" s="15">
        <f>SUM(C26:E26)</f>
        <v>1370</v>
      </c>
    </row>
    <row r="27" spans="1:6" ht="18" customHeight="1">
      <c r="A27" s="34"/>
      <c r="B27" s="16" t="s">
        <v>326</v>
      </c>
      <c r="C27" s="75">
        <f>SUM(C26+C25)</f>
        <v>2920</v>
      </c>
      <c r="D27" s="88">
        <f t="shared" ref="D27:F27" si="2">SUM(D26+D25)</f>
        <v>0</v>
      </c>
      <c r="E27" s="89">
        <f t="shared" si="2"/>
        <v>0</v>
      </c>
      <c r="F27" s="91">
        <f t="shared" si="2"/>
        <v>2920</v>
      </c>
    </row>
    <row r="28" spans="1:6" ht="18" customHeight="1">
      <c r="A28" s="34"/>
      <c r="B28" s="90" t="s">
        <v>325</v>
      </c>
      <c r="C28" s="75">
        <f>(C27-C22)</f>
        <v>1360</v>
      </c>
      <c r="D28" s="88">
        <f t="shared" ref="D28:F28" si="3">(D27-D22)</f>
        <v>0</v>
      </c>
      <c r="E28" s="89">
        <f t="shared" si="3"/>
        <v>0</v>
      </c>
      <c r="F28" s="91">
        <f t="shared" si="3"/>
        <v>1360</v>
      </c>
    </row>
    <row r="30" spans="1:6" ht="15.75">
      <c r="A30" s="24"/>
      <c r="B30" s="24"/>
    </row>
    <row r="31" spans="1:6" ht="15.75">
      <c r="A31" s="24"/>
      <c r="B31" s="24"/>
    </row>
    <row r="32" spans="1:6" ht="15.75">
      <c r="A32" s="24"/>
      <c r="B32" s="10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G66"/>
  <sheetViews>
    <sheetView topLeftCell="A28" workbookViewId="0"/>
  </sheetViews>
  <sheetFormatPr defaultColWidth="10.140625" defaultRowHeight="13.5" customHeight="1"/>
  <cols>
    <col min="1" max="1" width="7.85546875" customWidth="1"/>
    <col min="2" max="2" width="52" customWidth="1"/>
    <col min="3" max="3" width="7.7109375" customWidth="1"/>
    <col min="4" max="5" width="8.28515625" customWidth="1"/>
    <col min="6" max="6" width="10.7109375" customWidth="1"/>
  </cols>
  <sheetData>
    <row r="1" spans="1:7" ht="13.5" customHeight="1">
      <c r="A1" t="s">
        <v>102</v>
      </c>
      <c r="B1" s="20" t="s">
        <v>103</v>
      </c>
      <c r="C1" s="20" t="s">
        <v>104</v>
      </c>
      <c r="D1" s="37" t="s">
        <v>105</v>
      </c>
      <c r="E1" s="7" t="s">
        <v>106</v>
      </c>
      <c r="F1" s="3" t="s">
        <v>107</v>
      </c>
      <c r="G1" t="s">
        <v>108</v>
      </c>
    </row>
    <row r="2" spans="1:7" ht="13.5" customHeight="1">
      <c r="B2" s="20" t="s">
        <v>109</v>
      </c>
      <c r="C2" s="20" t="s">
        <v>110</v>
      </c>
      <c r="D2" s="37">
        <v>6.99</v>
      </c>
      <c r="E2" s="7" t="s">
        <v>111</v>
      </c>
      <c r="F2" s="28"/>
    </row>
    <row r="3" spans="1:7" ht="13.5" customHeight="1">
      <c r="B3" s="20" t="s">
        <v>112</v>
      </c>
      <c r="C3" s="20" t="s">
        <v>113</v>
      </c>
      <c r="D3" s="37">
        <v>6.99</v>
      </c>
      <c r="E3" s="7"/>
      <c r="F3" s="28">
        <f>D3*0.7</f>
        <v>4.8929999999999998</v>
      </c>
    </row>
    <row r="4" spans="1:7" ht="13.5" customHeight="1">
      <c r="B4" s="20" t="s">
        <v>114</v>
      </c>
      <c r="C4" s="20" t="s">
        <v>115</v>
      </c>
      <c r="D4" s="37">
        <v>3.99</v>
      </c>
      <c r="E4" s="7"/>
      <c r="F4" s="28">
        <f>D4*0.7</f>
        <v>2.7930000000000001</v>
      </c>
    </row>
    <row r="5" spans="1:7" ht="13.5" customHeight="1">
      <c r="B5" s="20" t="s">
        <v>116</v>
      </c>
      <c r="C5" s="20" t="s">
        <v>117</v>
      </c>
      <c r="D5" s="37">
        <v>24.99</v>
      </c>
      <c r="E5" s="7"/>
      <c r="F5" s="28">
        <f>D5*0.7</f>
        <v>17.492999999999999</v>
      </c>
    </row>
    <row r="6" spans="1:7" ht="13.5" customHeight="1">
      <c r="B6" s="20" t="s">
        <v>118</v>
      </c>
      <c r="C6" s="20" t="s">
        <v>119</v>
      </c>
      <c r="D6" s="37">
        <v>8</v>
      </c>
      <c r="E6" s="7"/>
      <c r="F6" s="28">
        <f>D6*0.7</f>
        <v>5.6</v>
      </c>
    </row>
    <row r="7" spans="1:7" ht="13.5" customHeight="1">
      <c r="B7" s="20" t="s">
        <v>120</v>
      </c>
      <c r="C7" s="20" t="s">
        <v>121</v>
      </c>
      <c r="D7" s="37">
        <v>3.99</v>
      </c>
      <c r="E7" s="7" t="s">
        <v>111</v>
      </c>
      <c r="F7" s="28"/>
    </row>
    <row r="8" spans="1:7" ht="13.5" customHeight="1">
      <c r="B8" s="20" t="s">
        <v>122</v>
      </c>
      <c r="C8" s="20" t="s">
        <v>123</v>
      </c>
      <c r="D8" s="37">
        <v>7.95</v>
      </c>
      <c r="E8" s="7" t="s">
        <v>111</v>
      </c>
      <c r="F8" s="28"/>
    </row>
    <row r="9" spans="1:7" ht="13.5" customHeight="1">
      <c r="B9" s="20" t="s">
        <v>124</v>
      </c>
      <c r="C9" s="20" t="s">
        <v>125</v>
      </c>
      <c r="D9" s="37">
        <v>4.99</v>
      </c>
      <c r="E9" s="7"/>
      <c r="F9" s="28">
        <f>D9*0.7</f>
        <v>3.4929999999999999</v>
      </c>
    </row>
    <row r="10" spans="1:7" ht="13.5" customHeight="1">
      <c r="B10" s="20" t="s">
        <v>126</v>
      </c>
      <c r="C10" s="20" t="s">
        <v>127</v>
      </c>
      <c r="D10" s="37">
        <v>4.99</v>
      </c>
      <c r="E10" s="7"/>
      <c r="F10" s="28">
        <f>D10*0.7</f>
        <v>3.4929999999999999</v>
      </c>
    </row>
    <row r="11" spans="1:7" ht="13.5" customHeight="1">
      <c r="B11" s="20" t="s">
        <v>128</v>
      </c>
      <c r="C11" s="20" t="s">
        <v>129</v>
      </c>
      <c r="D11" s="37">
        <v>4.99</v>
      </c>
      <c r="E11" s="7"/>
      <c r="F11" s="28">
        <f>D11*0.7</f>
        <v>3.4929999999999999</v>
      </c>
    </row>
    <row r="12" spans="1:7" ht="13.5" customHeight="1">
      <c r="B12" s="20" t="s">
        <v>130</v>
      </c>
      <c r="C12" s="20" t="s">
        <v>131</v>
      </c>
      <c r="D12" s="37">
        <v>7.99</v>
      </c>
      <c r="E12" s="7" t="s">
        <v>111</v>
      </c>
      <c r="F12" s="28"/>
    </row>
    <row r="13" spans="1:7" ht="13.5" customHeight="1">
      <c r="B13" s="20" t="s">
        <v>132</v>
      </c>
      <c r="C13" s="20" t="s">
        <v>133</v>
      </c>
      <c r="D13" s="37">
        <v>5.99</v>
      </c>
      <c r="E13" s="7"/>
      <c r="F13" s="28">
        <f>D13*0.7</f>
        <v>4.1929999999999996</v>
      </c>
    </row>
    <row r="14" spans="1:7" ht="13.5" customHeight="1">
      <c r="B14" s="20" t="s">
        <v>134</v>
      </c>
      <c r="C14" s="20" t="s">
        <v>135</v>
      </c>
      <c r="D14" s="37">
        <v>5.99</v>
      </c>
      <c r="E14" s="7"/>
      <c r="F14" s="28">
        <f>D14*0.7</f>
        <v>4.1929999999999996</v>
      </c>
    </row>
    <row r="15" spans="1:7" ht="13.5" customHeight="1">
      <c r="B15" s="20" t="s">
        <v>136</v>
      </c>
      <c r="C15" s="20" t="s">
        <v>137</v>
      </c>
      <c r="D15" s="37">
        <v>6.99</v>
      </c>
      <c r="E15" s="7"/>
      <c r="F15" s="28">
        <f>D15*0.7</f>
        <v>4.8929999999999998</v>
      </c>
    </row>
    <row r="16" spans="1:7" ht="13.5" customHeight="1">
      <c r="B16" s="20" t="s">
        <v>138</v>
      </c>
      <c r="C16" s="20" t="s">
        <v>139</v>
      </c>
      <c r="D16" s="37">
        <v>3.99</v>
      </c>
      <c r="E16" s="7"/>
      <c r="F16" s="28">
        <f>D16*0.7</f>
        <v>2.7930000000000001</v>
      </c>
    </row>
    <row r="17" spans="2:7" ht="13.5" customHeight="1">
      <c r="B17" s="20" t="s">
        <v>140</v>
      </c>
      <c r="C17" s="20" t="s">
        <v>141</v>
      </c>
      <c r="D17" s="37">
        <v>19.95</v>
      </c>
      <c r="E17" s="7" t="s">
        <v>111</v>
      </c>
      <c r="F17" s="28"/>
    </row>
    <row r="18" spans="2:7" ht="13.5" customHeight="1">
      <c r="B18" s="20" t="s">
        <v>142</v>
      </c>
      <c r="C18" s="20" t="s">
        <v>143</v>
      </c>
      <c r="D18" s="37">
        <v>4.99</v>
      </c>
      <c r="E18" s="7"/>
      <c r="F18" s="28">
        <f>D18*0.7</f>
        <v>3.4929999999999999</v>
      </c>
    </row>
    <row r="19" spans="2:7" ht="13.5" customHeight="1">
      <c r="B19" s="20" t="s">
        <v>144</v>
      </c>
      <c r="C19" s="20" t="s">
        <v>145</v>
      </c>
      <c r="D19" s="37">
        <v>4.99</v>
      </c>
      <c r="E19" s="7"/>
      <c r="F19" s="28">
        <f>D19*0.7</f>
        <v>3.4929999999999999</v>
      </c>
    </row>
    <row r="20" spans="2:7" ht="13.5" customHeight="1">
      <c r="B20" s="20" t="s">
        <v>146</v>
      </c>
      <c r="C20" s="20" t="s">
        <v>147</v>
      </c>
      <c r="D20" s="37">
        <v>7.99</v>
      </c>
      <c r="E20" s="7"/>
      <c r="F20" s="28"/>
      <c r="G20">
        <v>7.49</v>
      </c>
    </row>
    <row r="21" spans="2:7" ht="13.5" customHeight="1">
      <c r="B21" s="20" t="s">
        <v>148</v>
      </c>
      <c r="C21" s="20" t="s">
        <v>149</v>
      </c>
      <c r="D21" s="37">
        <v>6.99</v>
      </c>
      <c r="E21" s="7"/>
      <c r="F21" s="28"/>
      <c r="G21">
        <v>4.99</v>
      </c>
    </row>
    <row r="22" spans="2:7" ht="13.5" customHeight="1">
      <c r="B22" s="20" t="s">
        <v>150</v>
      </c>
      <c r="C22" s="20" t="s">
        <v>151</v>
      </c>
      <c r="D22" s="37">
        <v>24.95</v>
      </c>
      <c r="E22" s="7"/>
      <c r="F22" s="28"/>
      <c r="G22">
        <v>19.989999999999998</v>
      </c>
    </row>
    <row r="23" spans="2:7" ht="13.5" customHeight="1">
      <c r="B23" s="20" t="s">
        <v>152</v>
      </c>
      <c r="C23" s="20" t="s">
        <v>153</v>
      </c>
      <c r="D23" s="37">
        <v>5.95</v>
      </c>
      <c r="E23" s="7"/>
      <c r="F23" s="28"/>
      <c r="G23">
        <v>4.95</v>
      </c>
    </row>
    <row r="24" spans="2:7" ht="13.5" customHeight="1">
      <c r="B24" s="20" t="s">
        <v>154</v>
      </c>
      <c r="C24" s="20" t="s">
        <v>155</v>
      </c>
      <c r="D24" s="37">
        <v>10.99</v>
      </c>
      <c r="E24" s="7"/>
      <c r="F24" s="28"/>
      <c r="G24">
        <v>8.9499999999999993</v>
      </c>
    </row>
    <row r="25" spans="2:7" ht="13.5" customHeight="1">
      <c r="B25" s="20" t="s">
        <v>156</v>
      </c>
      <c r="C25" s="20" t="s">
        <v>157</v>
      </c>
      <c r="D25" s="37">
        <v>6.99</v>
      </c>
      <c r="E25" s="7"/>
      <c r="F25" s="28"/>
      <c r="G25">
        <v>5.95</v>
      </c>
    </row>
    <row r="26" spans="2:7" ht="13.5" customHeight="1">
      <c r="B26" s="20" t="s">
        <v>158</v>
      </c>
      <c r="C26" s="20" t="s">
        <v>159</v>
      </c>
      <c r="D26" s="37">
        <v>6.99</v>
      </c>
      <c r="E26" s="7"/>
      <c r="F26" s="28"/>
      <c r="G26">
        <v>5.95</v>
      </c>
    </row>
    <row r="27" spans="2:7" ht="13.5" customHeight="1">
      <c r="B27" s="20" t="s">
        <v>160</v>
      </c>
      <c r="C27" s="20" t="s">
        <v>161</v>
      </c>
      <c r="D27" s="37">
        <v>16.95</v>
      </c>
      <c r="E27" s="7"/>
      <c r="F27" s="28"/>
      <c r="G27">
        <v>16.95</v>
      </c>
    </row>
    <row r="28" spans="2:7" ht="13.5" customHeight="1">
      <c r="B28" s="20" t="s">
        <v>162</v>
      </c>
      <c r="C28" s="20" t="s">
        <v>163</v>
      </c>
      <c r="D28" s="37">
        <v>19.989999999999998</v>
      </c>
      <c r="E28" s="7" t="s">
        <v>111</v>
      </c>
      <c r="F28" s="28"/>
    </row>
    <row r="29" spans="2:7" ht="13.5" customHeight="1">
      <c r="B29" s="20" t="s">
        <v>164</v>
      </c>
      <c r="C29" s="20" t="s">
        <v>165</v>
      </c>
      <c r="D29" s="37">
        <v>13.95</v>
      </c>
      <c r="E29" s="7" t="s">
        <v>111</v>
      </c>
      <c r="F29" s="28"/>
    </row>
    <row r="30" spans="2:7" ht="13.5" customHeight="1">
      <c r="B30" s="20" t="s">
        <v>166</v>
      </c>
      <c r="C30" s="20" t="s">
        <v>167</v>
      </c>
      <c r="D30" s="37">
        <v>164.96</v>
      </c>
      <c r="E30" s="7"/>
      <c r="F30" s="28">
        <v>0</v>
      </c>
    </row>
    <row r="31" spans="2:7" ht="13.5" customHeight="1">
      <c r="B31" s="20" t="s">
        <v>168</v>
      </c>
      <c r="C31" s="20" t="s">
        <v>169</v>
      </c>
      <c r="D31" s="37">
        <v>10.99</v>
      </c>
      <c r="E31" s="7" t="s">
        <v>111</v>
      </c>
      <c r="F31" s="28"/>
    </row>
    <row r="32" spans="2:7" ht="13.5" customHeight="1">
      <c r="B32" s="20" t="s">
        <v>170</v>
      </c>
      <c r="C32" s="20" t="s">
        <v>171</v>
      </c>
      <c r="D32" s="37">
        <v>12.99</v>
      </c>
      <c r="E32" s="7" t="s">
        <v>111</v>
      </c>
      <c r="F32" s="28"/>
    </row>
    <row r="33" spans="2:6" ht="13.5" customHeight="1">
      <c r="B33" s="20" t="s">
        <v>172</v>
      </c>
      <c r="C33" s="20" t="s">
        <v>173</v>
      </c>
      <c r="D33" s="37">
        <v>12.99</v>
      </c>
      <c r="E33" s="7" t="s">
        <v>111</v>
      </c>
      <c r="F33" s="28"/>
    </row>
    <row r="34" spans="2:6" ht="13.5" customHeight="1">
      <c r="B34" s="20" t="s">
        <v>174</v>
      </c>
      <c r="C34" s="20" t="s">
        <v>175</v>
      </c>
      <c r="D34" s="37">
        <v>10.5</v>
      </c>
      <c r="E34" s="7"/>
      <c r="F34" s="28">
        <f>D34*0.7</f>
        <v>7.35</v>
      </c>
    </row>
    <row r="35" spans="2:6" ht="13.5" customHeight="1">
      <c r="B35" s="20" t="s">
        <v>176</v>
      </c>
      <c r="C35" s="20" t="s">
        <v>177</v>
      </c>
      <c r="D35" s="37">
        <v>15.99</v>
      </c>
      <c r="E35" s="7" t="s">
        <v>111</v>
      </c>
      <c r="F35" s="28"/>
    </row>
    <row r="36" spans="2:6" ht="13.5" customHeight="1">
      <c r="B36" s="20" t="s">
        <v>178</v>
      </c>
      <c r="C36" s="20" t="s">
        <v>179</v>
      </c>
      <c r="D36" s="37">
        <v>15.99</v>
      </c>
      <c r="E36" s="7"/>
      <c r="F36" s="28">
        <f>D36*0.7</f>
        <v>11.193</v>
      </c>
    </row>
    <row r="37" spans="2:6" ht="13.5" customHeight="1">
      <c r="B37" s="20" t="s">
        <v>180</v>
      </c>
      <c r="C37" s="20" t="s">
        <v>181</v>
      </c>
      <c r="D37" s="37">
        <v>4.99</v>
      </c>
      <c r="E37" s="7"/>
      <c r="F37" s="28">
        <f>D37*0.7</f>
        <v>3.4929999999999999</v>
      </c>
    </row>
    <row r="38" spans="2:6" ht="13.5" customHeight="1">
      <c r="B38" s="20" t="s">
        <v>182</v>
      </c>
      <c r="C38" s="20" t="s">
        <v>183</v>
      </c>
      <c r="D38" s="37">
        <v>4.99</v>
      </c>
      <c r="E38" s="7"/>
      <c r="F38" s="28">
        <f>D38*0.7</f>
        <v>3.4929999999999999</v>
      </c>
    </row>
    <row r="39" spans="2:6" ht="13.5" customHeight="1">
      <c r="B39" s="20" t="s">
        <v>184</v>
      </c>
      <c r="C39" s="20" t="s">
        <v>185</v>
      </c>
      <c r="D39" s="37">
        <v>7.95</v>
      </c>
      <c r="E39" s="7"/>
      <c r="F39" s="28">
        <f>D39*0.7</f>
        <v>5.5649999999999995</v>
      </c>
    </row>
    <row r="40" spans="2:6" ht="13.5" customHeight="1">
      <c r="B40" s="20" t="s">
        <v>186</v>
      </c>
      <c r="C40" s="20" t="s">
        <v>187</v>
      </c>
      <c r="D40" s="37">
        <v>13.99</v>
      </c>
      <c r="E40" s="7" t="s">
        <v>111</v>
      </c>
      <c r="F40" s="28"/>
    </row>
    <row r="41" spans="2:6" ht="13.5" customHeight="1">
      <c r="B41" s="20" t="s">
        <v>188</v>
      </c>
      <c r="C41" s="20" t="s">
        <v>189</v>
      </c>
      <c r="D41" s="37">
        <v>19.989999999999998</v>
      </c>
      <c r="E41" s="7" t="s">
        <v>111</v>
      </c>
      <c r="F41" s="28"/>
    </row>
    <row r="42" spans="2:6" ht="13.5" customHeight="1">
      <c r="B42" s="20" t="s">
        <v>190</v>
      </c>
      <c r="C42" s="20" t="s">
        <v>191</v>
      </c>
      <c r="D42" s="37">
        <v>4.99</v>
      </c>
      <c r="E42" s="7"/>
      <c r="F42" s="28">
        <f>D42*0.7</f>
        <v>3.4929999999999999</v>
      </c>
    </row>
    <row r="43" spans="2:6" ht="13.5" customHeight="1">
      <c r="B43" s="20" t="s">
        <v>192</v>
      </c>
      <c r="C43" s="20" t="s">
        <v>193</v>
      </c>
      <c r="D43" s="37">
        <v>4.99</v>
      </c>
      <c r="E43" s="7"/>
      <c r="F43" s="28">
        <f>D43*0.7</f>
        <v>3.4929999999999999</v>
      </c>
    </row>
    <row r="44" spans="2:6" ht="13.5" customHeight="1">
      <c r="B44" s="20" t="s">
        <v>194</v>
      </c>
      <c r="C44" s="20" t="s">
        <v>195</v>
      </c>
      <c r="D44" s="37">
        <v>4.99</v>
      </c>
      <c r="E44" s="7"/>
      <c r="F44" s="28">
        <f>D44*0.7</f>
        <v>3.4929999999999999</v>
      </c>
    </row>
    <row r="45" spans="2:6" ht="13.5" customHeight="1">
      <c r="B45" s="20" t="s">
        <v>196</v>
      </c>
      <c r="C45" s="20" t="s">
        <v>197</v>
      </c>
      <c r="D45" s="37">
        <v>4.99</v>
      </c>
      <c r="E45" s="7"/>
      <c r="F45" s="28">
        <f>D45*0.7</f>
        <v>3.4929999999999999</v>
      </c>
    </row>
    <row r="46" spans="2:6" ht="13.5" customHeight="1">
      <c r="B46" s="20" t="s">
        <v>198</v>
      </c>
      <c r="C46" s="20" t="s">
        <v>199</v>
      </c>
      <c r="D46" s="37">
        <v>11.99</v>
      </c>
      <c r="E46" s="7"/>
      <c r="F46" s="28">
        <f>D46*0.7</f>
        <v>8.3929999999999989</v>
      </c>
    </row>
    <row r="47" spans="2:6" ht="13.5" customHeight="1">
      <c r="B47" s="20" t="s">
        <v>200</v>
      </c>
      <c r="C47" s="20" t="s">
        <v>201</v>
      </c>
      <c r="D47" s="37">
        <v>8.99</v>
      </c>
      <c r="E47" s="7" t="s">
        <v>111</v>
      </c>
      <c r="F47" s="28"/>
    </row>
    <row r="48" spans="2:6" ht="13.5" customHeight="1">
      <c r="B48" s="20" t="s">
        <v>202</v>
      </c>
      <c r="C48" s="20" t="s">
        <v>203</v>
      </c>
      <c r="D48" s="37">
        <v>4.99</v>
      </c>
      <c r="E48" s="7" t="s">
        <v>111</v>
      </c>
      <c r="F48" s="28"/>
    </row>
    <row r="49" spans="2:6" ht="13.5" customHeight="1">
      <c r="B49" s="20" t="s">
        <v>204</v>
      </c>
      <c r="C49" s="20" t="s">
        <v>205</v>
      </c>
      <c r="D49" s="37">
        <v>1.75</v>
      </c>
      <c r="E49" s="7" t="s">
        <v>111</v>
      </c>
      <c r="F49" s="28"/>
    </row>
    <row r="50" spans="2:6" ht="13.5" customHeight="1">
      <c r="B50" s="20" t="s">
        <v>206</v>
      </c>
      <c r="C50" s="20" t="s">
        <v>207</v>
      </c>
      <c r="D50" s="37">
        <v>4.5</v>
      </c>
      <c r="E50" s="7" t="s">
        <v>111</v>
      </c>
      <c r="F50" s="28"/>
    </row>
    <row r="51" spans="2:6" ht="13.5" customHeight="1">
      <c r="B51" s="20" t="s">
        <v>208</v>
      </c>
      <c r="C51" s="20" t="s">
        <v>209</v>
      </c>
      <c r="D51" s="37">
        <v>4.99</v>
      </c>
      <c r="E51" s="7" t="s">
        <v>111</v>
      </c>
      <c r="F51" s="28"/>
    </row>
    <row r="52" spans="2:6" ht="13.5" customHeight="1">
      <c r="B52" s="20" t="s">
        <v>210</v>
      </c>
      <c r="C52" s="20" t="s">
        <v>211</v>
      </c>
      <c r="D52" s="37">
        <v>11.49</v>
      </c>
      <c r="E52" s="7"/>
      <c r="F52" s="28">
        <f>D52*0.7</f>
        <v>8.0429999999999993</v>
      </c>
    </row>
    <row r="53" spans="2:6" ht="13.5" customHeight="1">
      <c r="B53" s="20" t="s">
        <v>212</v>
      </c>
      <c r="C53" s="20" t="s">
        <v>213</v>
      </c>
      <c r="D53" s="37">
        <v>11.99</v>
      </c>
      <c r="E53" s="7"/>
      <c r="F53" s="28">
        <f>D53*0.7</f>
        <v>8.3929999999999989</v>
      </c>
    </row>
    <row r="54" spans="2:6" ht="13.5" customHeight="1">
      <c r="B54" s="20" t="s">
        <v>214</v>
      </c>
      <c r="C54" s="20" t="s">
        <v>215</v>
      </c>
      <c r="D54" s="37">
        <v>6.49</v>
      </c>
      <c r="E54" s="7"/>
      <c r="F54" s="28">
        <f>D54*0.7</f>
        <v>4.5430000000000001</v>
      </c>
    </row>
    <row r="55" spans="2:6" ht="13.5" customHeight="1">
      <c r="B55" s="20" t="s">
        <v>216</v>
      </c>
      <c r="C55" s="20" t="s">
        <v>217</v>
      </c>
      <c r="D55" s="37">
        <v>37</v>
      </c>
      <c r="E55" s="7"/>
      <c r="F55" s="28">
        <f>D55*0.7</f>
        <v>25.9</v>
      </c>
    </row>
    <row r="56" spans="2:6" ht="13.5" customHeight="1">
      <c r="B56" s="20" t="s">
        <v>218</v>
      </c>
      <c r="C56" s="20" t="s">
        <v>219</v>
      </c>
      <c r="D56" s="37">
        <v>7.49</v>
      </c>
      <c r="E56" s="7"/>
      <c r="F56" s="28">
        <f>D56*0.7</f>
        <v>5.2429999999999994</v>
      </c>
    </row>
    <row r="57" spans="2:6" ht="13.5" customHeight="1">
      <c r="B57" s="20" t="s">
        <v>220</v>
      </c>
      <c r="C57" s="20" t="s">
        <v>221</v>
      </c>
      <c r="D57" s="37">
        <v>69.95</v>
      </c>
      <c r="E57" s="7"/>
      <c r="F57" s="28">
        <f>D57*0.9</f>
        <v>62.955000000000005</v>
      </c>
    </row>
    <row r="58" spans="2:6" ht="13.5" customHeight="1">
      <c r="B58" s="20" t="s">
        <v>222</v>
      </c>
      <c r="C58" s="20" t="s">
        <v>223</v>
      </c>
      <c r="D58" s="37">
        <v>84.99</v>
      </c>
      <c r="E58" s="7"/>
      <c r="F58" s="28">
        <f>D58*0.7</f>
        <v>59.492999999999995</v>
      </c>
    </row>
    <row r="59" spans="2:6" ht="13.5" customHeight="1">
      <c r="B59" s="20" t="s">
        <v>224</v>
      </c>
      <c r="C59" s="20" t="s">
        <v>225</v>
      </c>
      <c r="D59" s="37">
        <v>21.99</v>
      </c>
      <c r="E59" s="7" t="s">
        <v>111</v>
      </c>
      <c r="F59" s="28"/>
    </row>
    <row r="60" spans="2:6" ht="13.5" customHeight="1">
      <c r="B60" s="20" t="s">
        <v>226</v>
      </c>
      <c r="C60" s="20" t="s">
        <v>227</v>
      </c>
      <c r="D60" s="37">
        <v>19.989999999999998</v>
      </c>
      <c r="E60" s="7" t="s">
        <v>111</v>
      </c>
      <c r="F60" s="28"/>
    </row>
    <row r="61" spans="2:6" ht="13.5" customHeight="1">
      <c r="B61" s="20" t="s">
        <v>228</v>
      </c>
      <c r="C61" s="20" t="s">
        <v>229</v>
      </c>
      <c r="D61" s="37">
        <v>7.99</v>
      </c>
      <c r="E61" s="7" t="s">
        <v>111</v>
      </c>
      <c r="F61" s="28"/>
    </row>
    <row r="62" spans="2:6" ht="13.5" customHeight="1">
      <c r="B62" s="20" t="s">
        <v>230</v>
      </c>
      <c r="C62" s="20" t="s">
        <v>231</v>
      </c>
      <c r="D62" s="37">
        <v>31.99</v>
      </c>
      <c r="E62" s="7" t="s">
        <v>111</v>
      </c>
      <c r="F62" s="28"/>
    </row>
    <row r="63" spans="2:6" ht="13.5" customHeight="1">
      <c r="B63" s="20" t="s">
        <v>232</v>
      </c>
      <c r="C63" s="20" t="s">
        <v>233</v>
      </c>
      <c r="D63" s="37">
        <v>24.99</v>
      </c>
      <c r="E63" s="7"/>
      <c r="F63" s="28">
        <f>D63*0.7</f>
        <v>17.492999999999999</v>
      </c>
    </row>
    <row r="64" spans="2:6" ht="13.5" customHeight="1">
      <c r="B64" s="20" t="s">
        <v>234</v>
      </c>
      <c r="C64" s="20" t="s">
        <v>235</v>
      </c>
      <c r="D64" s="37">
        <v>24.99</v>
      </c>
      <c r="E64" s="7" t="s">
        <v>111</v>
      </c>
      <c r="F64" s="28"/>
    </row>
    <row r="65" spans="2:7" ht="13.5" customHeight="1">
      <c r="B65" s="20"/>
      <c r="C65" s="20"/>
      <c r="D65" s="37"/>
      <c r="E65" s="7"/>
      <c r="F65" s="28"/>
    </row>
    <row r="66" spans="2:7" ht="13.5" customHeight="1">
      <c r="B66" s="20"/>
      <c r="C66" s="20"/>
      <c r="D66" s="37">
        <f>SUM(D2:D64)</f>
        <v>975.32000000000039</v>
      </c>
      <c r="E66" s="37">
        <f>SUM(E2:E64)</f>
        <v>0</v>
      </c>
      <c r="F66" s="37">
        <f>SUM(F2:F64)</f>
        <v>309.83799999999997</v>
      </c>
      <c r="G66" s="37">
        <f>SUM(G2:G64)</f>
        <v>75.220000000000013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S101"/>
  <sheetViews>
    <sheetView tabSelected="1" topLeftCell="A6" workbookViewId="0">
      <selection activeCell="B11" sqref="B11"/>
    </sheetView>
  </sheetViews>
  <sheetFormatPr defaultColWidth="17.140625" defaultRowHeight="12.75" customHeight="1"/>
  <cols>
    <col min="1" max="1" width="21.7109375" customWidth="1"/>
    <col min="2" max="2" width="22.28515625" customWidth="1"/>
    <col min="3" max="4" width="20.42578125" customWidth="1"/>
  </cols>
  <sheetData>
    <row r="1" spans="1:19" ht="15.75">
      <c r="A1" s="24" t="s">
        <v>236</v>
      </c>
      <c r="B1" s="24" t="s">
        <v>237</v>
      </c>
      <c r="C1" s="24" t="s">
        <v>238</v>
      </c>
      <c r="D1" s="24" t="s">
        <v>239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">
      <c r="A2" s="18" t="s">
        <v>240</v>
      </c>
      <c r="B2" s="18"/>
      <c r="C2" s="18" t="s">
        <v>241</v>
      </c>
      <c r="D2" s="18" t="s">
        <v>76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30">
      <c r="A3" s="18" t="s">
        <v>242</v>
      </c>
      <c r="B3" s="18" t="s">
        <v>243</v>
      </c>
      <c r="C3" s="18" t="s">
        <v>244</v>
      </c>
      <c r="D3" s="18" t="s">
        <v>245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5">
      <c r="A4" s="18" t="s">
        <v>246</v>
      </c>
      <c r="B4" s="18" t="s">
        <v>352</v>
      </c>
      <c r="C4" s="18" t="s">
        <v>247</v>
      </c>
      <c r="D4" s="18" t="s">
        <v>248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5">
      <c r="A5" s="18" t="s">
        <v>249</v>
      </c>
      <c r="B5" s="18" t="s">
        <v>250</v>
      </c>
      <c r="C5" s="18" t="s">
        <v>251</v>
      </c>
      <c r="D5" s="18" t="s">
        <v>252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5">
      <c r="A6" s="18" t="s">
        <v>253</v>
      </c>
      <c r="B6" s="18" t="s">
        <v>254</v>
      </c>
      <c r="C6" s="18"/>
      <c r="D6" s="18" t="s">
        <v>255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5">
      <c r="A7" s="18" t="s">
        <v>256</v>
      </c>
      <c r="B7" s="18" t="s">
        <v>257</v>
      </c>
      <c r="C7" s="18"/>
      <c r="D7" s="18" t="s">
        <v>77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15">
      <c r="A8" s="18" t="s">
        <v>258</v>
      </c>
      <c r="B8" s="18" t="s">
        <v>259</v>
      </c>
      <c r="C8" s="18"/>
      <c r="D8" s="18" t="s">
        <v>260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15">
      <c r="A9" s="18" t="s">
        <v>261</v>
      </c>
      <c r="B9" s="18"/>
      <c r="C9" s="18"/>
      <c r="D9" s="18" t="s">
        <v>262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>
      <c r="A10" s="18" t="s">
        <v>263</v>
      </c>
      <c r="B10" s="18" t="s">
        <v>353</v>
      </c>
      <c r="C10" s="18"/>
      <c r="D10" s="18" t="s">
        <v>264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>
      <c r="A11" s="18" t="s">
        <v>265</v>
      </c>
      <c r="B11" s="18"/>
      <c r="C11" s="18"/>
      <c r="D11" s="18" t="s">
        <v>266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>
      <c r="A12" s="18" t="s">
        <v>267</v>
      </c>
      <c r="B12" s="18"/>
      <c r="C12" s="18"/>
      <c r="D12" s="18" t="s">
        <v>268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>
      <c r="A13" s="18" t="s">
        <v>269</v>
      </c>
      <c r="B13" s="18"/>
      <c r="C13" s="18"/>
      <c r="D13" s="18" t="s">
        <v>270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>
      <c r="A14" s="18" t="s">
        <v>271</v>
      </c>
      <c r="B14" s="18"/>
      <c r="C14" s="18"/>
      <c r="D14" s="18" t="s">
        <v>272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>
      <c r="A15" s="18" t="s">
        <v>273</v>
      </c>
      <c r="B15" s="18"/>
      <c r="C15" s="18"/>
      <c r="D15" s="18" t="s">
        <v>274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>
      <c r="A16" s="18" t="s">
        <v>275</v>
      </c>
      <c r="B16" s="18"/>
      <c r="C16" s="18"/>
      <c r="D16" s="18" t="s">
        <v>276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>
      <c r="A17" s="18" t="s">
        <v>277</v>
      </c>
      <c r="B17" s="18"/>
      <c r="C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>
      <c r="A18" s="18" t="s">
        <v>278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>
      <c r="A19" s="18" t="s">
        <v>279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>
      <c r="A20" s="18" t="s">
        <v>280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>
      <c r="A21" s="18" t="s">
        <v>281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>
      <c r="A22" s="18" t="s">
        <v>282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>
      <c r="A23" s="18" t="s">
        <v>283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>
      <c r="A24" s="18" t="s">
        <v>284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>
      <c r="A25" s="18" t="s">
        <v>285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>
      <c r="A26" s="18" t="s">
        <v>286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>
      <c r="A27" s="18" t="s">
        <v>287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>
      <c r="A28" s="18" t="s">
        <v>288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>
      <c r="A29" s="18" t="s">
        <v>289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>
      <c r="A30" s="18" t="s">
        <v>290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>
      <c r="A31" s="18" t="s">
        <v>291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>
      <c r="A32" s="18" t="s">
        <v>292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>
      <c r="A33" s="18" t="s">
        <v>293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>
      <c r="A34" s="18" t="s">
        <v>294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ht="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ht="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ht="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19" ht="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ht="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19" ht="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ht="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ht="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1:19" ht="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" ht="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 ht="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 ht="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19" ht="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1:19" ht="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1:19" ht="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19" ht="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19" ht="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19" ht="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19" ht="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1:19" ht="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1:19" ht="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1:19" ht="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1:19" ht="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1:19" ht="1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1:19" ht="1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19" ht="1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19" ht="1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1:19" ht="1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1:19" ht="1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1:19" ht="1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1:19" ht="1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1:19" ht="1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1:19" ht="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1:19" ht="1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1:19" ht="1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1:19" ht="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1:19" ht="1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  <row r="95" spans="1:19" ht="1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spans="1:19" ht="1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1:19" ht="1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1:19" ht="1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1:19" ht="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1:19" ht="1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1:19" ht="1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B9" sqref="B9"/>
    </sheetView>
  </sheetViews>
  <sheetFormatPr defaultColWidth="17.140625" defaultRowHeight="12.75" customHeight="1"/>
  <cols>
    <col min="2" max="2" width="25.85546875" customWidth="1"/>
    <col min="3" max="3" width="11" customWidth="1"/>
    <col min="4" max="4" width="10.85546875" customWidth="1"/>
    <col min="5" max="5" width="8" customWidth="1"/>
  </cols>
  <sheetData>
    <row r="1" spans="1:3" ht="12.75" customHeight="1">
      <c r="A1" s="26" t="s">
        <v>295</v>
      </c>
    </row>
    <row r="2" spans="1:3" ht="12.75" customHeight="1">
      <c r="A2" s="23">
        <v>41285</v>
      </c>
      <c r="B2" t="s">
        <v>296</v>
      </c>
      <c r="C2" s="28"/>
    </row>
    <row r="3" spans="1:3" ht="12.75" customHeight="1">
      <c r="A3" s="1">
        <v>41306</v>
      </c>
      <c r="B3" s="118" t="s">
        <v>368</v>
      </c>
      <c r="C3" s="28">
        <v>550</v>
      </c>
    </row>
    <row r="4" spans="1:3" ht="12.75" customHeight="1">
      <c r="A4" s="1">
        <v>41334</v>
      </c>
      <c r="B4" s="118" t="s">
        <v>369</v>
      </c>
      <c r="C4" s="28"/>
    </row>
    <row r="5" spans="1:3" ht="12.75" customHeight="1">
      <c r="A5" s="1">
        <v>41365</v>
      </c>
      <c r="B5" s="118" t="s">
        <v>370</v>
      </c>
      <c r="C5" s="28"/>
    </row>
    <row r="6" spans="1:3" ht="12.75" customHeight="1">
      <c r="A6" s="23">
        <v>41384</v>
      </c>
      <c r="B6" t="s">
        <v>297</v>
      </c>
      <c r="C6" s="28"/>
    </row>
    <row r="7" spans="1:3" ht="12.75" customHeight="1">
      <c r="A7" s="23">
        <v>41395</v>
      </c>
      <c r="B7" t="s">
        <v>298</v>
      </c>
      <c r="C7" s="28">
        <v>560</v>
      </c>
    </row>
    <row r="8" spans="1:3" ht="12.75" customHeight="1">
      <c r="A8" s="23">
        <v>41426</v>
      </c>
      <c r="B8" s="118" t="s">
        <v>371</v>
      </c>
      <c r="C8" s="28"/>
    </row>
    <row r="9" spans="1:3" ht="12.75" customHeight="1">
      <c r="A9" s="23">
        <v>41456</v>
      </c>
      <c r="B9" s="118" t="s">
        <v>371</v>
      </c>
      <c r="C9" s="28"/>
    </row>
    <row r="10" spans="1:3" ht="12.75" customHeight="1">
      <c r="A10" s="23">
        <v>41475</v>
      </c>
      <c r="B10" t="s">
        <v>299</v>
      </c>
      <c r="C10" s="28"/>
    </row>
    <row r="11" spans="1:3" ht="12.75" customHeight="1">
      <c r="A11" s="23">
        <v>41567</v>
      </c>
      <c r="B11" t="s">
        <v>300</v>
      </c>
      <c r="C11" s="28"/>
    </row>
    <row r="12" spans="1:3" ht="12.75" customHeight="1">
      <c r="B12" s="6" t="s">
        <v>301</v>
      </c>
      <c r="C12" s="11">
        <f>SUM(C2:C11)</f>
        <v>1110</v>
      </c>
    </row>
    <row r="15" spans="1:3" ht="12.75" customHeight="1">
      <c r="A15" s="26">
        <v>2013</v>
      </c>
      <c r="B15" s="26" t="s">
        <v>302</v>
      </c>
      <c r="C15" s="13">
        <v>0.56499999999999995</v>
      </c>
    </row>
    <row r="16" spans="1:3" ht="12.75" customHeight="1">
      <c r="A16" s="26" t="s">
        <v>303</v>
      </c>
    </row>
    <row r="17" spans="1:5" ht="12.75" customHeight="1">
      <c r="A17" s="23">
        <v>41310</v>
      </c>
      <c r="B17" t="s">
        <v>304</v>
      </c>
      <c r="C17" s="28">
        <f>55*C15</f>
        <v>31.074999999999996</v>
      </c>
      <c r="D17" t="s">
        <v>305</v>
      </c>
      <c r="E17" t="s">
        <v>306</v>
      </c>
    </row>
    <row r="18" spans="1:5" ht="12.75" customHeight="1">
      <c r="A18" s="23">
        <v>41314</v>
      </c>
      <c r="B18" t="s">
        <v>307</v>
      </c>
      <c r="C18" s="28">
        <f>55*C15</f>
        <v>31.074999999999996</v>
      </c>
      <c r="D18" t="s">
        <v>305</v>
      </c>
      <c r="E18" t="s">
        <v>306</v>
      </c>
    </row>
    <row r="19" spans="1:5" ht="12.75" customHeight="1">
      <c r="A19" s="23">
        <v>41313</v>
      </c>
      <c r="B19" t="s">
        <v>308</v>
      </c>
      <c r="C19" s="28">
        <v>200</v>
      </c>
      <c r="D19" t="s">
        <v>236</v>
      </c>
      <c r="E19" t="s">
        <v>309</v>
      </c>
    </row>
    <row r="20" spans="1:5" ht="12.75" customHeight="1">
      <c r="A20" s="23">
        <v>41330</v>
      </c>
      <c r="B20" t="s">
        <v>310</v>
      </c>
      <c r="C20" s="28">
        <v>600</v>
      </c>
      <c r="D20" t="s">
        <v>236</v>
      </c>
      <c r="E20" t="s">
        <v>309</v>
      </c>
    </row>
    <row r="21" spans="1:5" ht="12.75" customHeight="1">
      <c r="A21" s="23">
        <v>41337</v>
      </c>
      <c r="B21" t="s">
        <v>311</v>
      </c>
      <c r="C21" s="28">
        <v>50</v>
      </c>
      <c r="D21" t="s">
        <v>312</v>
      </c>
      <c r="E21" t="s">
        <v>309</v>
      </c>
    </row>
    <row r="22" spans="1:5" ht="12.75" customHeight="1">
      <c r="A22" s="23">
        <v>41348</v>
      </c>
      <c r="B22" t="s">
        <v>313</v>
      </c>
      <c r="C22" s="28">
        <v>250</v>
      </c>
      <c r="D22" t="s">
        <v>97</v>
      </c>
      <c r="E22" t="s">
        <v>363</v>
      </c>
    </row>
    <row r="23" spans="1:5" ht="12.75" customHeight="1">
      <c r="A23" s="23">
        <v>41348</v>
      </c>
      <c r="B23" t="s">
        <v>313</v>
      </c>
      <c r="C23" s="28">
        <v>250</v>
      </c>
      <c r="D23" t="s">
        <v>97</v>
      </c>
      <c r="E23" t="s">
        <v>363</v>
      </c>
    </row>
    <row r="24" spans="1:5" ht="12.75" customHeight="1">
      <c r="A24" s="23">
        <v>41348</v>
      </c>
      <c r="B24" t="s">
        <v>314</v>
      </c>
      <c r="C24" s="28">
        <v>150</v>
      </c>
      <c r="D24" t="s">
        <v>97</v>
      </c>
      <c r="E24" t="s">
        <v>363</v>
      </c>
    </row>
    <row r="25" spans="1:5" ht="12.75" customHeight="1">
      <c r="A25" s="23">
        <v>41349</v>
      </c>
      <c r="B25" t="s">
        <v>315</v>
      </c>
      <c r="C25" s="28">
        <f>200*C15</f>
        <v>112.99999999999999</v>
      </c>
      <c r="D25" t="s">
        <v>305</v>
      </c>
      <c r="E25" t="s">
        <v>363</v>
      </c>
    </row>
    <row r="26" spans="1:5" ht="12.75" customHeight="1">
      <c r="A26" s="23">
        <v>41349</v>
      </c>
      <c r="B26" t="s">
        <v>80</v>
      </c>
      <c r="C26" s="28">
        <v>300</v>
      </c>
      <c r="D26" t="s">
        <v>98</v>
      </c>
      <c r="E26" t="s">
        <v>363</v>
      </c>
    </row>
    <row r="27" spans="1:5" ht="12.75" customHeight="1">
      <c r="A27" s="23">
        <v>41348</v>
      </c>
      <c r="B27" t="s">
        <v>89</v>
      </c>
      <c r="C27" s="28">
        <v>70</v>
      </c>
      <c r="D27" t="s">
        <v>99</v>
      </c>
      <c r="E27" t="s">
        <v>363</v>
      </c>
    </row>
    <row r="28" spans="1:5" ht="12.75" customHeight="1">
      <c r="A28" s="23">
        <v>41349</v>
      </c>
      <c r="B28" t="s">
        <v>88</v>
      </c>
      <c r="C28" s="28">
        <v>30</v>
      </c>
      <c r="D28" t="s">
        <v>99</v>
      </c>
      <c r="E28" t="s">
        <v>363</v>
      </c>
    </row>
    <row r="29" spans="1:5" ht="12.75" customHeight="1">
      <c r="A29" s="23">
        <v>41347</v>
      </c>
      <c r="B29" t="s">
        <v>316</v>
      </c>
      <c r="C29" s="28">
        <v>10</v>
      </c>
      <c r="D29" t="s">
        <v>82</v>
      </c>
      <c r="E29" t="s">
        <v>363</v>
      </c>
    </row>
    <row r="30" spans="1:5" ht="12.75" customHeight="1">
      <c r="A30" s="23">
        <v>41348</v>
      </c>
      <c r="B30" t="s">
        <v>316</v>
      </c>
      <c r="C30" s="28">
        <v>10</v>
      </c>
      <c r="D30" t="s">
        <v>82</v>
      </c>
      <c r="E30" t="s">
        <v>363</v>
      </c>
    </row>
    <row r="31" spans="1:5" ht="12.75" customHeight="1">
      <c r="A31" s="23">
        <v>41348</v>
      </c>
      <c r="B31" t="s">
        <v>316</v>
      </c>
      <c r="C31" s="28">
        <v>10</v>
      </c>
      <c r="D31" t="s">
        <v>82</v>
      </c>
      <c r="E31" t="s">
        <v>363</v>
      </c>
    </row>
    <row r="32" spans="1:5" ht="12.75" customHeight="1">
      <c r="C32" s="28"/>
    </row>
    <row r="33" spans="2:3" ht="12.75" customHeight="1">
      <c r="C33" s="28"/>
    </row>
    <row r="34" spans="2:3" ht="12.75" customHeight="1">
      <c r="C34" s="28"/>
    </row>
    <row r="35" spans="2:3" ht="12.75" customHeight="1">
      <c r="B35" s="6" t="s">
        <v>301</v>
      </c>
      <c r="C35" s="11">
        <f>SUM(C17:C34)</f>
        <v>2105.15</v>
      </c>
    </row>
    <row r="36" spans="2:3" ht="12.75" customHeight="1">
      <c r="C36" s="28"/>
    </row>
    <row r="37" spans="2:3" ht="12.75" customHeight="1">
      <c r="C37" s="28"/>
    </row>
    <row r="38" spans="2:3" ht="12.75" customHeight="1">
      <c r="C38" s="28"/>
    </row>
    <row r="39" spans="2:3" ht="12.75" customHeight="1">
      <c r="C39" s="28"/>
    </row>
    <row r="40" spans="2:3" ht="12.75" customHeight="1">
      <c r="C40" s="28"/>
    </row>
    <row r="41" spans="2:3" ht="12.75" customHeight="1">
      <c r="C41" s="28"/>
    </row>
    <row r="42" spans="2:3" ht="12.75" customHeight="1">
      <c r="C42" s="28"/>
    </row>
    <row r="43" spans="2:3" ht="12.75" customHeight="1">
      <c r="C43" s="28"/>
    </row>
    <row r="44" spans="2:3" ht="12.75" customHeight="1">
      <c r="C44" s="28"/>
    </row>
    <row r="45" spans="2:3" ht="12.75" customHeight="1">
      <c r="C45" s="28"/>
    </row>
    <row r="46" spans="2:3" ht="12.75" customHeight="1">
      <c r="C46" s="28"/>
    </row>
    <row r="47" spans="2:3" ht="12.75" customHeight="1">
      <c r="C47" s="28"/>
    </row>
    <row r="48" spans="2:3" ht="12.75" customHeight="1">
      <c r="C48" s="28"/>
    </row>
    <row r="49" spans="3:3" ht="12.75" customHeight="1">
      <c r="C49" s="28"/>
    </row>
    <row r="50" spans="3:3" ht="12.75" customHeight="1">
      <c r="C50" s="28"/>
    </row>
    <row r="51" spans="3:3" ht="12.75" customHeight="1">
      <c r="C51" s="2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Timeline</vt:lpstr>
      <vt:lpstr>Event Planning</vt:lpstr>
      <vt:lpstr>Event Budgets</vt:lpstr>
      <vt:lpstr>Product Prep</vt:lpstr>
      <vt:lpstr>Packing List</vt:lpstr>
      <vt:lpstr>Income &amp; Expense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 Lutman</cp:lastModifiedBy>
  <dcterms:created xsi:type="dcterms:W3CDTF">2013-02-11T21:00:02Z</dcterms:created>
  <dcterms:modified xsi:type="dcterms:W3CDTF">2013-02-14T20:58:06Z</dcterms:modified>
</cp:coreProperties>
</file>